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- Statistik\1.Daten\10 TOURISMUS\HESTA ab 2017\Jahres- und saisonale Tabellen\"/>
    </mc:Choice>
  </mc:AlternateContent>
  <workbookProtection lockStructure="1"/>
  <bookViews>
    <workbookView xWindow="-15" yWindow="7605" windowWidth="28830" windowHeight="7665"/>
  </bookViews>
  <sheets>
    <sheet name="Graubünden" sheetId="3" r:id="rId1"/>
    <sheet name="Schweiz" sheetId="1" r:id="rId2"/>
    <sheet name="Uebersetzungen" sheetId="4" state="hidden" r:id="rId3"/>
  </sheets>
  <calcPr calcId="162913"/>
</workbook>
</file>

<file path=xl/calcChain.xml><?xml version="1.0" encoding="utf-8"?>
<calcChain xmlns="http://schemas.openxmlformats.org/spreadsheetml/2006/main">
  <c r="D33" i="1" l="1"/>
  <c r="A31" i="1" l="1"/>
  <c r="A9" i="1"/>
  <c r="A56" i="1"/>
  <c r="A55" i="1"/>
  <c r="A53" i="1"/>
  <c r="A52" i="1"/>
  <c r="A51" i="1"/>
  <c r="H33" i="1"/>
  <c r="G33" i="1"/>
  <c r="C33" i="1"/>
  <c r="B33" i="1"/>
  <c r="A33" i="1"/>
  <c r="A12" i="1"/>
  <c r="B11" i="1"/>
  <c r="E12" i="1"/>
  <c r="D12" i="1"/>
  <c r="C12" i="1"/>
  <c r="C11" i="1"/>
  <c r="A56" i="3"/>
  <c r="A55" i="3"/>
  <c r="A52" i="3"/>
  <c r="A53" i="3"/>
  <c r="A51" i="3"/>
  <c r="H33" i="3"/>
  <c r="G33" i="3"/>
  <c r="E33" i="3"/>
  <c r="D33" i="3"/>
  <c r="C33" i="3"/>
  <c r="B33" i="3"/>
  <c r="A33" i="3"/>
  <c r="A12" i="3"/>
  <c r="E12" i="3"/>
  <c r="D12" i="3"/>
  <c r="C12" i="3"/>
  <c r="C11" i="3"/>
  <c r="B11" i="3"/>
  <c r="A31" i="3"/>
  <c r="A9" i="3"/>
  <c r="A7" i="3"/>
  <c r="A7" i="1" l="1"/>
</calcChain>
</file>

<file path=xl/sharedStrings.xml><?xml version="1.0" encoding="utf-8"?>
<sst xmlns="http://schemas.openxmlformats.org/spreadsheetml/2006/main" count="112" uniqueCount="101">
  <si>
    <t>Logiernächte</t>
  </si>
  <si>
    <t>Aufenthaltsdauer</t>
  </si>
  <si>
    <t>Schweiz</t>
  </si>
  <si>
    <t>Graubünden</t>
  </si>
  <si>
    <t>Total</t>
  </si>
  <si>
    <t>Passantenplätze</t>
  </si>
  <si>
    <t>Dauermieterplätze</t>
  </si>
  <si>
    <t xml:space="preserve">Ankünfte </t>
  </si>
  <si>
    <t>Anteil an CH in %</t>
  </si>
  <si>
    <t>Quelle: BFS (HESTA)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</si>
  <si>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</si>
  <si>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</si>
  <si>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</si>
  <si>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</si>
  <si>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</si>
  <si>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</si>
  <si>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</si>
  <si>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</si>
  <si>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</si>
  <si>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</si>
  <si>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</si>
  <si>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</si>
  <si>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T1-2</t>
  </si>
  <si>
    <t>&lt;SpaltenTitel_1&gt;</t>
  </si>
  <si>
    <t>&lt;SpaltenTitel_2&gt;</t>
  </si>
  <si>
    <t>&lt;SpaltenTitel_3&gt;</t>
  </si>
  <si>
    <t>&lt;SpaltenTitel_3.1&gt;</t>
  </si>
  <si>
    <t>&lt;SpaltenTitel_3.2&gt;</t>
  </si>
  <si>
    <t>&lt;Legende_1&gt;</t>
  </si>
  <si>
    <t>&lt;Legende_2&gt;</t>
  </si>
  <si>
    <t>&lt;Legende_3&gt;</t>
  </si>
  <si>
    <t>&lt;Quelle_1&gt;</t>
  </si>
  <si>
    <t>&lt;Aktualisierung&gt;</t>
  </si>
  <si>
    <t>T2</t>
  </si>
  <si>
    <t>&lt;T2Titel&gt;</t>
  </si>
  <si>
    <t>Campingplätze: Angebot in der Schweiz seit 2008</t>
  </si>
  <si>
    <t>Campingplätze: Angebot in Graubünden seit 2008</t>
  </si>
  <si>
    <t>Campingplätze: Nachfrage in Graubünden seit 2008 (nur Passanten)</t>
  </si>
  <si>
    <t>&lt;Titel2&gt;</t>
  </si>
  <si>
    <t>&lt;SpaltenTitel_3.3&gt;</t>
  </si>
  <si>
    <t>(1) Erfasste Betriebe: Anzahl der erfassten (geöffneten oder vorübergehend geschlossenen) Betriebe, im Jahresdurchschnitt</t>
  </si>
  <si>
    <t>(2) Plätze: Anzahl Plätze in den erfassten Betrieben, im Jahresdurchschnitt</t>
  </si>
  <si>
    <t>(3) Variationskoeffizient, in %</t>
  </si>
  <si>
    <t>Letztmals aktualisiert am: 09.02.2024</t>
  </si>
  <si>
    <t>Ultima actualisaziun: 09.02.2024</t>
  </si>
  <si>
    <t>Ulimo aggiornamento: 09.02.2024</t>
  </si>
  <si>
    <t>&lt;T2Titel2&gt;</t>
  </si>
  <si>
    <t>Campingplätze: Nachfrage in der Schweiz seit 2008 (nur Passanten)</t>
  </si>
  <si>
    <t>&lt;SpaltenTitel_4&gt;</t>
  </si>
  <si>
    <t>&lt;SpaltenTitel_5&gt;</t>
  </si>
  <si>
    <t>&lt;SpaltenTitel_6&gt;</t>
  </si>
  <si>
    <t>&lt;SpaltenTitel_7&gt;</t>
  </si>
  <si>
    <t>&lt;SpaltenTitel_8&gt;</t>
  </si>
  <si>
    <t>&lt;SpaltenTitel_9&gt;</t>
  </si>
  <si>
    <t>&lt;SpaltenTitel_10&gt;</t>
  </si>
  <si>
    <t>Betriebe(1)</t>
  </si>
  <si>
    <t>Plätze(2)</t>
  </si>
  <si>
    <r>
      <t>CV(3)</t>
    </r>
    <r>
      <rPr>
        <sz val="10"/>
        <color theme="1"/>
        <rFont val="Arial"/>
        <family val="2"/>
      </rPr>
      <t xml:space="preserve"> Logiernächte</t>
    </r>
  </si>
  <si>
    <t xml:space="preserve">CV(3) Ankünfte </t>
  </si>
  <si>
    <t>&lt;T2SpaltenTitel_1&gt;</t>
  </si>
  <si>
    <t>Campadis: Purschida en il Grischun dapi l'onn 2008</t>
  </si>
  <si>
    <t>Campadis: dumonda en il Grischun dapi l'onn 2008 (mo passants)</t>
  </si>
  <si>
    <t>Grischun</t>
  </si>
  <si>
    <t>Manaschis(1)</t>
  </si>
  <si>
    <t>Plazzas(2)</t>
  </si>
  <si>
    <t>Plazzas da passants</t>
  </si>
  <si>
    <t>Plazzas da fittanza permanentas</t>
  </si>
  <si>
    <t>Part en CH en %</t>
  </si>
  <si>
    <t xml:space="preserve">Arrivadas </t>
  </si>
  <si>
    <t>Pernottaziuns</t>
  </si>
  <si>
    <t>Durada da la dimora</t>
  </si>
  <si>
    <r>
      <t>CV(3)</t>
    </r>
    <r>
      <rPr>
        <sz val="10"/>
        <color theme="1"/>
        <rFont val="Arial"/>
        <family val="2"/>
      </rPr>
      <t xml:space="preserve"> Pernottaziuns</t>
    </r>
  </si>
  <si>
    <t>(1) Ils manaschis registrads: il dumber dals manaschis registrads (averts u serrads temporarmain), en la media annuala</t>
  </si>
  <si>
    <t>(2) Plazzas: dumber da plazzas en ils manaschis registrads, en la media annuala</t>
  </si>
  <si>
    <t>(3) Coeffizient da variaziun, en %</t>
  </si>
  <si>
    <t>Funtauna: UST (HESTA)</t>
  </si>
  <si>
    <t>Campadis: Purschida en Svizra dapi l'onn 2008</t>
  </si>
  <si>
    <t>Campadis: dumonda en Svizra dapi l'onn 2008 (mo passants)</t>
  </si>
  <si>
    <t>Svizra</t>
  </si>
  <si>
    <t>Svizzera</t>
  </si>
  <si>
    <t>Grigioni</t>
  </si>
  <si>
    <t>Campeggi: offerta nei Grigioni dal 2008</t>
  </si>
  <si>
    <t>Campeggi: Domanda in Grigioni dal 2008 (solo passanti)</t>
  </si>
  <si>
    <t>Arrivi</t>
  </si>
  <si>
    <t>(3) Coefficiente di variazione, in %</t>
  </si>
  <si>
    <t>Fonte: UST (HESTA)</t>
  </si>
  <si>
    <t>Aziende(1)</t>
  </si>
  <si>
    <t>Posti(2)</t>
  </si>
  <si>
    <t>Posti per i passanti</t>
  </si>
  <si>
    <t>Posti in affitto permanente</t>
  </si>
  <si>
    <t>Totale</t>
  </si>
  <si>
    <t>Notti di alloggio</t>
  </si>
  <si>
    <t>Percentuale di CH in %</t>
  </si>
  <si>
    <t>Durata del soggiorno</t>
  </si>
  <si>
    <t xml:space="preserve">CV(3) Arrivi </t>
  </si>
  <si>
    <t>CV(3) Pernottamenti</t>
  </si>
  <si>
    <t>(1) Aziende registrate: numero di aziende registrate (aperte o temporaneamente chiuse), media annua</t>
  </si>
  <si>
    <t>(2) Posti: numero di posti nelle aziende censite, media annua</t>
  </si>
  <si>
    <t>Campeggi: offerta in Svizzera dal 2008</t>
  </si>
  <si>
    <t>Campeggi: Domanda in Svizzera dal 2008 (solo passanti)</t>
  </si>
  <si>
    <t xml:space="preserve">CV(3) Arrivadas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</si>
</sst>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#,###,##0.0____;\-#,###,##0.0____;\-____;@____"/>
    <numFmt numFmtId="165" formatCode="#,###,##0____;\-#,###,##0____;\-____;@____"/>
    <numFmt numFmtId="166" formatCode="0.0%"/>
    <numFmt numFmtId="167" formatCode="0.0"/>
    <numFmt numFmtId="168" formatCode="#,##0_ ;\-#,##0\ "/>
    <numFmt numFmtId="169" formatCode="_ * #,##0_ ;_ * \-#,##0_ ;_ * &quot;-&quot;??_ ;_ @_ "/>
  </numFmts>
  <fonts count="24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8"/>
      <name val="Arial Narrow"/>
      <family val="2"/>
    </font>
    <font>
      <sz val="8"/>
      <name val="Arial Narrow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8"/>
      <color rgb="FF000000"/>
      <name val="Segoe U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ECE1"/>
        <bgColor indexed="9"/>
      </patternFill>
    </fill>
    <fill>
      <patternFill patternType="solid">
        <fgColor rgb="FFEFECE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</cellStyleXfs>
  <cellXfs count="85">
    <xf numFmtId="0" fontId="0" fillId="0" borderId="0" xfId="0"/>
    <xf numFmtId="0" fontId="3" fillId="2" borderId="0" xfId="0" applyFont="1" applyFill="1" applyBorder="1"/>
    <xf numFmtId="0" fontId="6" fillId="2" borderId="0" xfId="0" applyFont="1" applyFill="1" applyBorder="1"/>
    <xf numFmtId="0" fontId="8" fillId="2" borderId="0" xfId="0" applyFont="1" applyFill="1" applyBorder="1"/>
    <xf numFmtId="0" fontId="17" fillId="2" borderId="0" xfId="0" applyFont="1" applyFill="1"/>
    <xf numFmtId="0" fontId="0" fillId="2" borderId="0" xfId="0" applyFont="1" applyFill="1" applyBorder="1"/>
    <xf numFmtId="167" fontId="0" fillId="2" borderId="4" xfId="0" applyNumberFormat="1" applyFont="1" applyFill="1" applyBorder="1"/>
    <xf numFmtId="167" fontId="0" fillId="2" borderId="5" xfId="0" applyNumberFormat="1" applyFont="1" applyFill="1" applyBorder="1"/>
    <xf numFmtId="0" fontId="0" fillId="2" borderId="0" xfId="0" applyFont="1" applyFill="1"/>
    <xf numFmtId="0" fontId="0" fillId="2" borderId="10" xfId="0" applyFont="1" applyFill="1" applyBorder="1"/>
    <xf numFmtId="0" fontId="1" fillId="3" borderId="1" xfId="4" applyFont="1" applyFill="1" applyBorder="1" applyAlignment="1">
      <alignment horizontal="left" vertical="top" wrapText="1"/>
    </xf>
    <xf numFmtId="0" fontId="2" fillId="2" borderId="0" xfId="0" applyFont="1" applyFill="1"/>
    <xf numFmtId="0" fontId="5" fillId="2" borderId="0" xfId="0" applyFont="1" applyFill="1" applyBorder="1" applyAlignment="1">
      <alignment horizontal="left" vertical="top" wrapText="1"/>
    </xf>
    <xf numFmtId="0" fontId="19" fillId="4" borderId="0" xfId="0" applyFont="1" applyFill="1" applyBorder="1" applyAlignment="1">
      <alignment horizontal="left" vertical="top" wrapText="1"/>
    </xf>
    <xf numFmtId="0" fontId="13" fillId="5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20" fillId="5" borderId="0" xfId="0" applyFont="1" applyFill="1" applyBorder="1" applyAlignment="1">
      <alignment horizontal="left" vertical="top" wrapText="1"/>
    </xf>
    <xf numFmtId="0" fontId="13" fillId="5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22" fillId="5" borderId="0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3" fillId="6" borderId="0" xfId="0" applyFont="1" applyFill="1" applyBorder="1" applyAlignment="1">
      <alignment horizontal="left" vertical="top" wrapText="1"/>
    </xf>
    <xf numFmtId="0" fontId="21" fillId="6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23" fillId="7" borderId="1" xfId="4" applyFont="1" applyFill="1" applyBorder="1" applyAlignment="1">
      <alignment vertical="top" wrapText="1"/>
    </xf>
    <xf numFmtId="0" fontId="23" fillId="7" borderId="3" xfId="4" applyFont="1" applyFill="1" applyBorder="1" applyAlignment="1">
      <alignment vertical="top" wrapText="1"/>
    </xf>
    <xf numFmtId="0" fontId="23" fillId="7" borderId="2" xfId="4" applyFont="1" applyFill="1" applyBorder="1" applyAlignment="1">
      <alignment vertical="top" wrapText="1"/>
    </xf>
    <xf numFmtId="0" fontId="23" fillId="7" borderId="8" xfId="4" applyFont="1" applyFill="1" applyBorder="1" applyAlignment="1">
      <alignment vertical="top" wrapText="1"/>
    </xf>
    <xf numFmtId="0" fontId="23" fillId="0" borderId="13" xfId="4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12" fillId="2" borderId="0" xfId="0" applyFont="1" applyFill="1" applyAlignment="1" applyProtection="1">
      <alignment horizontal="left" vertical="top" wrapText="1"/>
      <protection locked="0"/>
    </xf>
    <xf numFmtId="0" fontId="11" fillId="3" borderId="0" xfId="4" applyFont="1" applyFill="1" applyBorder="1" applyAlignment="1">
      <alignment horizontal="left" vertical="top" wrapText="1"/>
    </xf>
    <xf numFmtId="0" fontId="16" fillId="3" borderId="0" xfId="4" applyFont="1" applyFill="1" applyBorder="1" applyAlignment="1">
      <alignment horizontal="right" vertical="top" wrapText="1"/>
    </xf>
    <xf numFmtId="0" fontId="17" fillId="2" borderId="0" xfId="0" applyFont="1" applyFill="1" applyAlignment="1">
      <alignment vertical="top" wrapText="1"/>
    </xf>
    <xf numFmtId="0" fontId="9" fillId="3" borderId="0" xfId="4" applyFont="1" applyFill="1" applyBorder="1" applyAlignment="1">
      <alignment vertical="top" wrapText="1"/>
    </xf>
    <xf numFmtId="0" fontId="23" fillId="7" borderId="6" xfId="4" applyFont="1" applyFill="1" applyBorder="1" applyAlignment="1">
      <alignment vertical="top" wrapText="1"/>
    </xf>
    <xf numFmtId="0" fontId="23" fillId="7" borderId="7" xfId="4" applyFont="1" applyFill="1" applyBorder="1" applyAlignment="1">
      <alignment vertical="top" wrapText="1"/>
    </xf>
    <xf numFmtId="0" fontId="23" fillId="7" borderId="5" xfId="4" applyFont="1" applyFill="1" applyBorder="1" applyAlignment="1">
      <alignment vertical="top" wrapText="1"/>
    </xf>
    <xf numFmtId="0" fontId="20" fillId="8" borderId="4" xfId="0" applyFont="1" applyFill="1" applyBorder="1" applyAlignment="1">
      <alignment vertical="top" wrapText="1"/>
    </xf>
    <xf numFmtId="168" fontId="1" fillId="3" borderId="7" xfId="4" applyNumberFormat="1" applyFont="1" applyFill="1" applyBorder="1" applyAlignment="1">
      <alignment horizontal="right" vertical="top" wrapText="1"/>
    </xf>
    <xf numFmtId="168" fontId="1" fillId="3" borderId="5" xfId="4" applyNumberFormat="1" applyFont="1" applyFill="1" applyBorder="1" applyAlignment="1">
      <alignment horizontal="right" vertical="top" wrapText="1"/>
    </xf>
    <xf numFmtId="168" fontId="1" fillId="3" borderId="2" xfId="4" applyNumberFormat="1" applyFont="1" applyFill="1" applyBorder="1" applyAlignment="1">
      <alignment horizontal="right" vertical="top" wrapText="1"/>
    </xf>
    <xf numFmtId="168" fontId="1" fillId="3" borderId="4" xfId="4" applyNumberFormat="1" applyFont="1" applyFill="1" applyBorder="1" applyAlignment="1">
      <alignment horizontal="right" vertical="top" wrapText="1"/>
    </xf>
    <xf numFmtId="168" fontId="1" fillId="3" borderId="9" xfId="4" applyNumberFormat="1" applyFont="1" applyFill="1" applyBorder="1" applyAlignment="1">
      <alignment horizontal="right" vertical="top" wrapText="1"/>
    </xf>
    <xf numFmtId="0" fontId="1" fillId="3" borderId="0" xfId="4" applyFont="1" applyFill="1" applyBorder="1" applyAlignment="1">
      <alignment horizontal="left" vertical="top" wrapText="1"/>
    </xf>
    <xf numFmtId="165" fontId="1" fillId="3" borderId="0" xfId="4" applyNumberFormat="1" applyFont="1" applyFill="1" applyBorder="1" applyAlignment="1">
      <alignment horizontal="right" vertical="top" wrapText="1"/>
    </xf>
    <xf numFmtId="0" fontId="0" fillId="2" borderId="0" xfId="0" applyFont="1" applyFill="1" applyBorder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0" fillId="3" borderId="0" xfId="4" applyFont="1" applyFill="1" applyBorder="1" applyAlignment="1">
      <alignment horizontal="left" vertical="top" wrapText="1"/>
    </xf>
    <xf numFmtId="0" fontId="15" fillId="3" borderId="0" xfId="4" applyFont="1" applyFill="1" applyBorder="1" applyAlignment="1">
      <alignment horizontal="right" vertical="top" wrapText="1"/>
    </xf>
    <xf numFmtId="167" fontId="1" fillId="3" borderId="4" xfId="2" applyNumberFormat="1" applyFont="1" applyFill="1" applyBorder="1" applyAlignment="1">
      <alignment horizontal="right" vertical="top" wrapText="1"/>
    </xf>
    <xf numFmtId="0" fontId="0" fillId="2" borderId="0" xfId="0" applyFont="1" applyFill="1" applyAlignment="1">
      <alignment vertical="top" wrapText="1"/>
    </xf>
    <xf numFmtId="168" fontId="1" fillId="3" borderId="3" xfId="4" applyNumberFormat="1" applyFont="1" applyFill="1" applyBorder="1" applyAlignment="1">
      <alignment horizontal="right" vertical="top" wrapText="1"/>
    </xf>
    <xf numFmtId="166" fontId="1" fillId="3" borderId="0" xfId="2" applyNumberFormat="1" applyFont="1" applyFill="1" applyBorder="1" applyAlignment="1">
      <alignment horizontal="right" vertical="top" wrapText="1"/>
    </xf>
    <xf numFmtId="164" fontId="1" fillId="3" borderId="0" xfId="4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169" fontId="1" fillId="3" borderId="7" xfId="1" applyNumberFormat="1" applyFont="1" applyFill="1" applyBorder="1" applyAlignment="1">
      <alignment horizontal="right" vertical="top" wrapText="1"/>
    </xf>
    <xf numFmtId="169" fontId="1" fillId="3" borderId="5" xfId="1" applyNumberFormat="1" applyFont="1" applyFill="1" applyBorder="1" applyAlignment="1">
      <alignment horizontal="right" vertical="top" wrapText="1"/>
    </xf>
    <xf numFmtId="169" fontId="1" fillId="3" borderId="2" xfId="1" applyNumberFormat="1" applyFont="1" applyFill="1" applyBorder="1" applyAlignment="1">
      <alignment horizontal="right" vertical="top" wrapText="1"/>
    </xf>
    <xf numFmtId="169" fontId="13" fillId="2" borderId="4" xfId="1" applyNumberFormat="1" applyFont="1" applyFill="1" applyBorder="1" applyAlignment="1">
      <alignment horizontal="right" vertical="top" wrapText="1"/>
    </xf>
    <xf numFmtId="169" fontId="1" fillId="3" borderId="3" xfId="1" applyNumberFormat="1" applyFont="1" applyFill="1" applyBorder="1" applyAlignment="1">
      <alignment horizontal="right" vertical="top" wrapText="1"/>
    </xf>
    <xf numFmtId="0" fontId="0" fillId="2" borderId="0" xfId="0" applyFont="1" applyFill="1" applyAlignment="1">
      <alignment horizontal="right" vertical="top" wrapText="1"/>
    </xf>
    <xf numFmtId="0" fontId="0" fillId="2" borderId="10" xfId="0" applyFont="1" applyFill="1" applyBorder="1" applyAlignment="1">
      <alignment horizontal="right"/>
    </xf>
    <xf numFmtId="167" fontId="0" fillId="2" borderId="5" xfId="0" applyNumberFormat="1" applyFont="1" applyFill="1" applyBorder="1" applyAlignment="1">
      <alignment horizontal="right"/>
    </xf>
    <xf numFmtId="167" fontId="0" fillId="2" borderId="4" xfId="0" applyNumberFormat="1" applyFont="1" applyFill="1" applyBorder="1" applyAlignment="1">
      <alignment horizontal="right"/>
    </xf>
    <xf numFmtId="0" fontId="1" fillId="3" borderId="0" xfId="4" applyFont="1" applyFill="1" applyBorder="1" applyAlignment="1">
      <alignment horizontal="left" vertical="top"/>
    </xf>
    <xf numFmtId="0" fontId="16" fillId="2" borderId="0" xfId="0" applyFont="1" applyFill="1" applyAlignment="1" applyProtection="1">
      <alignment horizontal="left" vertical="top"/>
      <protection locked="0"/>
    </xf>
    <xf numFmtId="0" fontId="23" fillId="7" borderId="4" xfId="4" applyFont="1" applyFill="1" applyBorder="1" applyAlignment="1">
      <alignment vertical="top" wrapText="1"/>
    </xf>
    <xf numFmtId="0" fontId="0" fillId="2" borderId="0" xfId="0" applyFont="1" applyFill="1" applyAlignment="1">
      <alignment vertical="top"/>
    </xf>
    <xf numFmtId="0" fontId="23" fillId="7" borderId="11" xfId="4" applyFont="1" applyFill="1" applyBorder="1" applyAlignment="1">
      <alignment vertical="top" wrapText="1"/>
    </xf>
    <xf numFmtId="0" fontId="1" fillId="3" borderId="11" xfId="4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23" fillId="7" borderId="11" xfId="4" applyFont="1" applyFill="1" applyBorder="1" applyAlignment="1">
      <alignment vertical="top" wrapText="1"/>
    </xf>
    <xf numFmtId="0" fontId="23" fillId="7" borderId="1" xfId="4" applyFont="1" applyFill="1" applyBorder="1" applyAlignment="1">
      <alignment vertical="top" wrapText="1"/>
    </xf>
    <xf numFmtId="0" fontId="23" fillId="7" borderId="12" xfId="4" applyFont="1" applyFill="1" applyBorder="1" applyAlignment="1">
      <alignment vertical="top" wrapText="1"/>
    </xf>
    <xf numFmtId="0" fontId="12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</cellXfs>
  <cellStyles count="6">
    <cellStyle name="Komma" xfId="1" builtinId="3"/>
    <cellStyle name="Normal 2" xfId="5"/>
    <cellStyle name="Prozent 2" xfId="2"/>
    <cellStyle name="Standard" xfId="0" builtinId="0"/>
    <cellStyle name="Standard 2" xfId="3"/>
    <cellStyle name="Standard 3" xfId="4"/>
  </cellStyles>
  <dxfs count="0"/>
  <tableStyles count="0" defaultTableStyle="TableStyleMedium9" defaultPivotStyle="PivotStyleLight16"/>
  <colors>
    <mruColors>
      <color rgb="FFEF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38100</xdr:rowOff>
    </xdr:from>
    <xdr:to>
      <xdr:col>7</xdr:col>
      <xdr:colOff>102600</xdr:colOff>
      <xdr:row>4</xdr:row>
      <xdr:rowOff>155048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114925" y="38100"/>
          <a:ext cx="2160000" cy="878948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1101725</xdr:colOff>
      <xdr:row>5</xdr:row>
      <xdr:rowOff>32777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1101725</xdr:colOff>
      <xdr:row>5</xdr:row>
      <xdr:rowOff>23252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0</xdr:row>
      <xdr:rowOff>38100</xdr:rowOff>
    </xdr:from>
    <xdr:to>
      <xdr:col>7</xdr:col>
      <xdr:colOff>121650</xdr:colOff>
      <xdr:row>5</xdr:row>
      <xdr:rowOff>2648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124450" y="38100"/>
          <a:ext cx="216952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9" name="Option Button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0" name="Option Button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1" name="Option Button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A58" sqref="A58"/>
    </sheetView>
  </sheetViews>
  <sheetFormatPr baseColWidth="10" defaultRowHeight="12.75" x14ac:dyDescent="0.2"/>
  <cols>
    <col min="1" max="1" width="31.7109375" style="57" customWidth="1"/>
    <col min="2" max="2" width="12.7109375" style="57" customWidth="1"/>
    <col min="3" max="3" width="13.5703125" style="57" customWidth="1"/>
    <col min="4" max="4" width="16.85546875" style="57" customWidth="1"/>
    <col min="5" max="5" width="18" style="57" bestFit="1" customWidth="1"/>
    <col min="6" max="6" width="1.7109375" style="8" customWidth="1"/>
    <col min="7" max="7" width="13" style="8" customWidth="1"/>
    <col min="8" max="8" width="14.42578125" style="8" customWidth="1"/>
    <col min="9" max="16384" width="11.42578125" style="8"/>
  </cols>
  <sheetData>
    <row r="1" spans="1:9" s="11" customFormat="1" x14ac:dyDescent="0.2">
      <c r="A1" s="32"/>
      <c r="B1" s="32"/>
      <c r="C1" s="32"/>
      <c r="D1" s="32"/>
      <c r="E1" s="32"/>
    </row>
    <row r="2" spans="1:9" s="11" customFormat="1" ht="15.75" x14ac:dyDescent="0.2">
      <c r="A2" s="32"/>
      <c r="B2" s="33"/>
      <c r="C2" s="34"/>
      <c r="D2" s="34"/>
      <c r="E2" s="32"/>
    </row>
    <row r="3" spans="1:9" s="11" customFormat="1" ht="15.75" x14ac:dyDescent="0.2">
      <c r="A3" s="32"/>
      <c r="B3" s="33"/>
      <c r="C3" s="34"/>
      <c r="D3" s="34"/>
      <c r="E3" s="32"/>
    </row>
    <row r="4" spans="1:9" s="11" customFormat="1" ht="15.75" x14ac:dyDescent="0.2">
      <c r="A4" s="32"/>
      <c r="B4" s="33"/>
      <c r="C4" s="34"/>
      <c r="D4" s="34"/>
      <c r="E4" s="32"/>
    </row>
    <row r="5" spans="1:9" s="11" customFormat="1" x14ac:dyDescent="0.2">
      <c r="A5" s="32"/>
      <c r="B5" s="32"/>
      <c r="C5" s="32"/>
      <c r="D5" s="32"/>
      <c r="E5" s="32"/>
    </row>
    <row r="6" spans="1:9" s="11" customFormat="1" x14ac:dyDescent="0.2">
      <c r="A6" s="32"/>
      <c r="B6" s="32"/>
      <c r="C6" s="32"/>
      <c r="D6" s="32"/>
      <c r="E6" s="32"/>
    </row>
    <row r="7" spans="1:9" s="1" customFormat="1" ht="15.75" x14ac:dyDescent="0.2">
      <c r="A7" s="79" t="str">
        <f>VLOOKUP("&lt;Fachbereich&gt;",Uebersetzungen!$B$3:$E$22,Uebersetzungen!$B$2+1,FALSE)</f>
        <v>Daten &amp; Statistik</v>
      </c>
      <c r="B7" s="79"/>
      <c r="C7" s="79"/>
      <c r="D7" s="79"/>
      <c r="E7" s="35"/>
      <c r="F7" s="2"/>
      <c r="G7" s="2"/>
      <c r="H7" s="2"/>
      <c r="I7" s="2"/>
    </row>
    <row r="8" spans="1:9" s="1" customFormat="1" ht="15.75" x14ac:dyDescent="0.2">
      <c r="A8" s="12"/>
      <c r="B8" s="12"/>
      <c r="C8" s="12"/>
      <c r="D8" s="12"/>
      <c r="E8" s="35"/>
      <c r="F8" s="2"/>
      <c r="G8" s="2"/>
      <c r="H8" s="2"/>
      <c r="I8" s="2"/>
    </row>
    <row r="9" spans="1:9" s="4" customFormat="1" ht="15" x14ac:dyDescent="0.2">
      <c r="A9" s="83" t="str">
        <f>VLOOKUP("&lt;Titel&gt;",Uebersetzungen!$B$3:$E$31,Uebersetzungen!$B$2+1,FALSE)</f>
        <v>Campingplätze: Angebot in Graubünden seit 2008</v>
      </c>
      <c r="B9" s="84"/>
      <c r="C9" s="84"/>
      <c r="D9" s="84"/>
      <c r="E9" s="84"/>
    </row>
    <row r="10" spans="1:9" s="4" customFormat="1" ht="15.75" x14ac:dyDescent="0.2">
      <c r="A10" s="36"/>
      <c r="B10" s="37"/>
      <c r="C10" s="37"/>
      <c r="D10" s="38"/>
      <c r="E10" s="39"/>
    </row>
    <row r="11" spans="1:9" ht="14.25" x14ac:dyDescent="0.2">
      <c r="A11" s="40"/>
      <c r="B11" s="41" t="str">
        <f>VLOOKUP("&lt;SpaltenTitel_2&gt;",Uebersetzungen!$B$3:$E$31,Uebersetzungen!$B$2+1,FALSE)</f>
        <v>Betriebe(1)</v>
      </c>
      <c r="C11" s="80" t="str">
        <f>VLOOKUP("&lt;SpaltenTitel_3&gt;",Uebersetzungen!$B$3:$E$31,Uebersetzungen!$B$2+1,FALSE)</f>
        <v>Plätze(2)</v>
      </c>
      <c r="D11" s="81"/>
      <c r="E11" s="82"/>
    </row>
    <row r="12" spans="1:9" ht="27.75" customHeight="1" x14ac:dyDescent="0.2">
      <c r="A12" s="27" t="str">
        <f>VLOOKUP("&lt;SpaltenTitel_1&gt;",Uebersetzungen!$B$3:$E$31,Uebersetzungen!$B$2+1,FALSE)</f>
        <v>Graubünden</v>
      </c>
      <c r="B12" s="42"/>
      <c r="C12" s="43" t="str">
        <f>VLOOKUP("&lt;SpaltenTitel_3.1&gt;",Uebersetzungen!$B$3:$E$31,Uebersetzungen!$B$2+1,FALSE)</f>
        <v>Total</v>
      </c>
      <c r="D12" s="29" t="str">
        <f>VLOOKUP("&lt;SpaltenTitel_3.2&gt;",Uebersetzungen!$B$3:$E$31,Uebersetzungen!$B$2+1,FALSE)</f>
        <v>Passantenplätze</v>
      </c>
      <c r="E12" s="44" t="str">
        <f>VLOOKUP("&lt;SpaltenTitel_3.3&gt;",Uebersetzungen!$B$3:$E$31,Uebersetzungen!$B$2+1,FALSE)</f>
        <v>Dauermieterplätze</v>
      </c>
    </row>
    <row r="13" spans="1:9" x14ac:dyDescent="0.2">
      <c r="A13" s="10">
        <v>2023</v>
      </c>
      <c r="B13" s="64">
        <v>45</v>
      </c>
      <c r="C13" s="65">
        <v>5115.5616438399993</v>
      </c>
      <c r="D13" s="66">
        <v>3400.6301369900002</v>
      </c>
      <c r="E13" s="67">
        <v>1714.9315068499998</v>
      </c>
    </row>
    <row r="14" spans="1:9" x14ac:dyDescent="0.2">
      <c r="A14" s="10">
        <v>2022</v>
      </c>
      <c r="B14" s="64">
        <v>42</v>
      </c>
      <c r="C14" s="65">
        <v>5016.2109589000002</v>
      </c>
      <c r="D14" s="66">
        <v>3353.2109589000002</v>
      </c>
      <c r="E14" s="67">
        <v>1663</v>
      </c>
    </row>
    <row r="15" spans="1:9" x14ac:dyDescent="0.2">
      <c r="A15" s="10">
        <v>2021</v>
      </c>
      <c r="B15" s="64">
        <v>42</v>
      </c>
      <c r="C15" s="65">
        <v>4984.5424657499998</v>
      </c>
      <c r="D15" s="66">
        <v>3329.2602739699996</v>
      </c>
      <c r="E15" s="67">
        <v>1655.2821917800002</v>
      </c>
    </row>
    <row r="16" spans="1:9" x14ac:dyDescent="0.2">
      <c r="A16" s="10">
        <v>2020</v>
      </c>
      <c r="B16" s="64">
        <v>42</v>
      </c>
      <c r="C16" s="65">
        <v>4921.7240437199998</v>
      </c>
      <c r="D16" s="66">
        <v>3409.9918032800001</v>
      </c>
      <c r="E16" s="67">
        <v>1511.7322404399999</v>
      </c>
    </row>
    <row r="17" spans="1:5" x14ac:dyDescent="0.2">
      <c r="A17" s="10">
        <v>2019</v>
      </c>
      <c r="B17" s="64">
        <v>43</v>
      </c>
      <c r="C17" s="65">
        <v>5283</v>
      </c>
      <c r="D17" s="66">
        <v>3617</v>
      </c>
      <c r="E17" s="67">
        <v>1666</v>
      </c>
    </row>
    <row r="18" spans="1:5" x14ac:dyDescent="0.2">
      <c r="A18" s="10">
        <v>2018</v>
      </c>
      <c r="B18" s="64">
        <v>42</v>
      </c>
      <c r="C18" s="65">
        <v>5309.3287671232883</v>
      </c>
      <c r="D18" s="66">
        <v>3669.3287671232874</v>
      </c>
      <c r="E18" s="67">
        <v>1640</v>
      </c>
    </row>
    <row r="19" spans="1:5" x14ac:dyDescent="0.2">
      <c r="A19" s="10">
        <v>2017</v>
      </c>
      <c r="B19" s="64">
        <v>44</v>
      </c>
      <c r="C19" s="65">
        <v>5410.3698630136987</v>
      </c>
      <c r="D19" s="66">
        <v>3770.3698630136987</v>
      </c>
      <c r="E19" s="67">
        <v>1640</v>
      </c>
    </row>
    <row r="20" spans="1:5" x14ac:dyDescent="0.2">
      <c r="A20" s="10">
        <v>2016</v>
      </c>
      <c r="B20" s="45">
        <v>44</v>
      </c>
      <c r="C20" s="46">
        <v>5499.2049180327867</v>
      </c>
      <c r="D20" s="47">
        <v>3852.3907103825136</v>
      </c>
      <c r="E20" s="48">
        <v>1646.8142076502731</v>
      </c>
    </row>
    <row r="21" spans="1:5" x14ac:dyDescent="0.2">
      <c r="A21" s="10">
        <v>2015</v>
      </c>
      <c r="B21" s="45">
        <v>44</v>
      </c>
      <c r="C21" s="46">
        <v>5502</v>
      </c>
      <c r="D21" s="47">
        <v>3858</v>
      </c>
      <c r="E21" s="48">
        <v>1644</v>
      </c>
    </row>
    <row r="22" spans="1:5" x14ac:dyDescent="0.2">
      <c r="A22" s="10">
        <v>2014</v>
      </c>
      <c r="B22" s="45">
        <v>44</v>
      </c>
      <c r="C22" s="46">
        <v>5307.0958904109593</v>
      </c>
      <c r="D22" s="47">
        <v>3643.0958904109589</v>
      </c>
      <c r="E22" s="48">
        <v>1664</v>
      </c>
    </row>
    <row r="23" spans="1:5" x14ac:dyDescent="0.2">
      <c r="A23" s="10">
        <v>2013</v>
      </c>
      <c r="B23" s="45">
        <v>45</v>
      </c>
      <c r="C23" s="46">
        <v>5365</v>
      </c>
      <c r="D23" s="47">
        <v>3693</v>
      </c>
      <c r="E23" s="48">
        <v>1672</v>
      </c>
    </row>
    <row r="24" spans="1:5" x14ac:dyDescent="0.2">
      <c r="A24" s="10">
        <v>2012</v>
      </c>
      <c r="B24" s="45">
        <v>45</v>
      </c>
      <c r="C24" s="46">
        <v>5240.0819672131147</v>
      </c>
      <c r="D24" s="47">
        <v>3614.7622950819673</v>
      </c>
      <c r="E24" s="48">
        <v>1625.3196721311476</v>
      </c>
    </row>
    <row r="25" spans="1:5" x14ac:dyDescent="0.2">
      <c r="A25" s="10">
        <v>2011</v>
      </c>
      <c r="B25" s="45">
        <v>45</v>
      </c>
      <c r="C25" s="46">
        <v>5115</v>
      </c>
      <c r="D25" s="47">
        <v>3543</v>
      </c>
      <c r="E25" s="48">
        <v>1572</v>
      </c>
    </row>
    <row r="26" spans="1:5" x14ac:dyDescent="0.2">
      <c r="A26" s="10">
        <v>2010</v>
      </c>
      <c r="B26" s="49">
        <v>46</v>
      </c>
      <c r="C26" s="46">
        <v>5318</v>
      </c>
      <c r="D26" s="47">
        <v>3664</v>
      </c>
      <c r="E26" s="48">
        <v>1654</v>
      </c>
    </row>
    <row r="27" spans="1:5" x14ac:dyDescent="0.2">
      <c r="A27" s="10">
        <v>2009</v>
      </c>
      <c r="B27" s="49">
        <v>46</v>
      </c>
      <c r="C27" s="46">
        <v>5278</v>
      </c>
      <c r="D27" s="47">
        <v>3660</v>
      </c>
      <c r="E27" s="48">
        <v>1618</v>
      </c>
    </row>
    <row r="28" spans="1:5" x14ac:dyDescent="0.2">
      <c r="A28" s="10">
        <v>2008</v>
      </c>
      <c r="B28" s="49">
        <v>46</v>
      </c>
      <c r="C28" s="46">
        <v>5288</v>
      </c>
      <c r="D28" s="47">
        <v>3660</v>
      </c>
      <c r="E28" s="48">
        <v>1628</v>
      </c>
    </row>
    <row r="29" spans="1:5" x14ac:dyDescent="0.2">
      <c r="A29" s="50"/>
      <c r="B29" s="51"/>
      <c r="C29" s="51"/>
      <c r="D29" s="51"/>
      <c r="E29" s="52"/>
    </row>
    <row r="30" spans="1:5" ht="14.25" x14ac:dyDescent="0.2">
      <c r="A30" s="53"/>
      <c r="B30" s="53"/>
      <c r="C30" s="53"/>
      <c r="D30" s="53"/>
      <c r="E30" s="53"/>
    </row>
    <row r="31" spans="1:5" ht="15.75" x14ac:dyDescent="0.2">
      <c r="A31" s="74" t="str">
        <f>VLOOKUP("&lt;Titel2&gt;",Uebersetzungen!$B$3:$E$31,Uebersetzungen!$B$2+1,FALSE)</f>
        <v>Campingplätze: Nachfrage in Graubünden seit 2008 (nur Passanten)</v>
      </c>
      <c r="B31" s="54"/>
      <c r="C31" s="54"/>
      <c r="D31" s="54"/>
      <c r="E31" s="55"/>
    </row>
    <row r="32" spans="1:5" ht="14.25" x14ac:dyDescent="0.2">
      <c r="A32" s="40"/>
      <c r="B32" s="40"/>
      <c r="C32" s="40"/>
      <c r="D32" s="40"/>
      <c r="E32" s="40"/>
    </row>
    <row r="33" spans="1:8" ht="26.25" customHeight="1" x14ac:dyDescent="0.2">
      <c r="A33" s="77" t="str">
        <f>VLOOKUP("&lt;SpaltenTitel_4&gt;",Uebersetzungen!$B$3:$E$31,Uebersetzungen!$B$2+1,FALSE)</f>
        <v>Graubünden</v>
      </c>
      <c r="B33" s="28" t="str">
        <f>VLOOKUP("&lt;SpaltenTitel_5&gt;",Uebersetzungen!$B$3:$E$31,Uebersetzungen!$B$2+1,FALSE)</f>
        <v xml:space="preserve">Ankünfte </v>
      </c>
      <c r="C33" s="29" t="str">
        <f>VLOOKUP("&lt;SpaltenTitel_6&gt;",Uebersetzungen!$B$3:$E$31,Uebersetzungen!$B$2+1,FALSE)</f>
        <v>Logiernächte</v>
      </c>
      <c r="D33" s="29" t="str">
        <f>VLOOKUP("&lt;SpaltenTitel_7&gt;",Uebersetzungen!$B$3:$E$31,Uebersetzungen!$B$2+1,FALSE)</f>
        <v>Anteil an CH in %</v>
      </c>
      <c r="E33" s="75" t="str">
        <f>VLOOKUP("&lt;SpaltenTitel_8&gt;",Uebersetzungen!$B$3:$E$31,Uebersetzungen!$B$2+1,FALSE)</f>
        <v>Aufenthaltsdauer</v>
      </c>
      <c r="F33" s="9"/>
      <c r="G33" s="29" t="str">
        <f>VLOOKUP("&lt;SpaltenTitel_9&gt;",Uebersetzungen!$B$3:$E$31,Uebersetzungen!$B$2+1,FALSE)</f>
        <v xml:space="preserve">CV(3) Ankünfte </v>
      </c>
      <c r="H33" s="29" t="str">
        <f>VLOOKUP("&lt;SpaltenTitel_10&gt;",Uebersetzungen!$B$3:$E$31,Uebersetzungen!$B$2+1,FALSE)</f>
        <v>CV(3) Logiernächte</v>
      </c>
    </row>
    <row r="34" spans="1:8" x14ac:dyDescent="0.2">
      <c r="A34" s="78">
        <v>2023</v>
      </c>
      <c r="B34" s="47">
        <v>185447.52153091872</v>
      </c>
      <c r="C34" s="47">
        <v>507819.35349822522</v>
      </c>
      <c r="D34" s="47">
        <v>10.349345051961395</v>
      </c>
      <c r="E34" s="48">
        <v>2.7383453243593721</v>
      </c>
      <c r="F34" s="70"/>
      <c r="G34" s="71">
        <v>0.63504750084351513</v>
      </c>
      <c r="H34" s="72">
        <v>0.65830392377495672</v>
      </c>
    </row>
    <row r="35" spans="1:8" x14ac:dyDescent="0.2">
      <c r="A35" s="78">
        <v>2022</v>
      </c>
      <c r="B35" s="47">
        <v>166040.98400196977</v>
      </c>
      <c r="C35" s="47">
        <v>479441.73123062303</v>
      </c>
      <c r="D35" s="47">
        <v>9.9133686578839537</v>
      </c>
      <c r="E35" s="48">
        <v>2.8874903031466936</v>
      </c>
      <c r="F35" s="70"/>
      <c r="G35" s="71">
        <v>1.4309147035513581</v>
      </c>
      <c r="H35" s="72">
        <v>1.4650080493144433</v>
      </c>
    </row>
    <row r="36" spans="1:8" x14ac:dyDescent="0.2">
      <c r="A36" s="78">
        <v>2021</v>
      </c>
      <c r="B36" s="47">
        <v>172437.80115526542</v>
      </c>
      <c r="C36" s="47">
        <v>531526.65652888024</v>
      </c>
      <c r="D36" s="47">
        <v>9.8179547856183138</v>
      </c>
      <c r="E36" s="48">
        <v>3.0824253903022467</v>
      </c>
      <c r="F36" s="70"/>
      <c r="G36" s="71">
        <v>0.69452540339242819</v>
      </c>
      <c r="H36" s="72">
        <v>0.73875525849877521</v>
      </c>
    </row>
    <row r="37" spans="1:8" x14ac:dyDescent="0.2">
      <c r="A37" s="78">
        <v>2020</v>
      </c>
      <c r="B37" s="47">
        <v>156113.02006081812</v>
      </c>
      <c r="C37" s="47">
        <v>483697.7090396866</v>
      </c>
      <c r="D37" s="47">
        <v>11.586910977551163</v>
      </c>
      <c r="E37" s="48">
        <v>3.0983816010429424</v>
      </c>
      <c r="F37" s="70"/>
      <c r="G37" s="71">
        <v>1.1842919514631234</v>
      </c>
      <c r="H37" s="72">
        <v>1.2289796478078576</v>
      </c>
    </row>
    <row r="38" spans="1:8" x14ac:dyDescent="0.2">
      <c r="A38" s="78">
        <v>2019</v>
      </c>
      <c r="B38" s="47">
        <v>112049.5916</v>
      </c>
      <c r="C38" s="47">
        <v>369291.8688</v>
      </c>
      <c r="D38" s="47">
        <v>9.8286338053939328</v>
      </c>
      <c r="E38" s="48">
        <v>3.2957895118289748</v>
      </c>
      <c r="F38" s="70"/>
      <c r="G38" s="71">
        <v>1.38</v>
      </c>
      <c r="H38" s="72">
        <v>1.39</v>
      </c>
    </row>
    <row r="39" spans="1:8" x14ac:dyDescent="0.2">
      <c r="A39" s="78">
        <v>2018</v>
      </c>
      <c r="B39" s="47">
        <v>117833.577</v>
      </c>
      <c r="C39" s="47">
        <v>353970.5637</v>
      </c>
      <c r="D39" s="47">
        <v>9.8882332844224585</v>
      </c>
      <c r="E39" s="48">
        <v>3.0039872565355457</v>
      </c>
      <c r="F39" s="70"/>
      <c r="G39" s="71">
        <v>1.81</v>
      </c>
      <c r="H39" s="72">
        <v>2.1999999999999997</v>
      </c>
    </row>
    <row r="40" spans="1:8" x14ac:dyDescent="0.2">
      <c r="A40" s="78">
        <v>2017</v>
      </c>
      <c r="B40" s="47">
        <v>99534.821299999996</v>
      </c>
      <c r="C40" s="47">
        <v>294606.67619999999</v>
      </c>
      <c r="D40" s="47">
        <v>9.2828330268438286</v>
      </c>
      <c r="E40" s="48">
        <v>2.9598352853023107</v>
      </c>
      <c r="F40" s="70"/>
      <c r="G40" s="71">
        <v>0.73</v>
      </c>
      <c r="H40" s="72">
        <v>0.91</v>
      </c>
    </row>
    <row r="41" spans="1:8" x14ac:dyDescent="0.2">
      <c r="A41" s="78">
        <v>2016</v>
      </c>
      <c r="B41" s="47">
        <v>90975</v>
      </c>
      <c r="C41" s="47">
        <v>275649</v>
      </c>
      <c r="D41" s="47">
        <v>9.8933389036281572</v>
      </c>
      <c r="E41" s="48">
        <v>3.0299422918384171</v>
      </c>
      <c r="F41" s="70"/>
      <c r="G41" s="71">
        <v>0.8</v>
      </c>
      <c r="H41" s="72">
        <v>0.77</v>
      </c>
    </row>
    <row r="42" spans="1:8" x14ac:dyDescent="0.2">
      <c r="A42" s="78">
        <v>2015</v>
      </c>
      <c r="B42" s="47">
        <v>86327</v>
      </c>
      <c r="C42" s="47">
        <v>266645</v>
      </c>
      <c r="D42" s="47">
        <v>10.034508971579962</v>
      </c>
      <c r="E42" s="48">
        <v>3.0887787134963567</v>
      </c>
      <c r="F42" s="70"/>
      <c r="G42" s="71">
        <v>0.53</v>
      </c>
      <c r="H42" s="72">
        <v>0.52</v>
      </c>
    </row>
    <row r="43" spans="1:8" x14ac:dyDescent="0.2">
      <c r="A43" s="78">
        <v>2014</v>
      </c>
      <c r="B43" s="47">
        <v>76968</v>
      </c>
      <c r="C43" s="47">
        <v>246575</v>
      </c>
      <c r="D43" s="47">
        <v>9.2262347981809079</v>
      </c>
      <c r="E43" s="48">
        <v>3.2036040952083984</v>
      </c>
      <c r="F43" s="70"/>
      <c r="G43" s="71">
        <v>1.35</v>
      </c>
      <c r="H43" s="72">
        <v>1.6199999999999999</v>
      </c>
    </row>
    <row r="44" spans="1:8" x14ac:dyDescent="0.2">
      <c r="A44" s="78">
        <v>2013</v>
      </c>
      <c r="B44" s="47">
        <v>83754</v>
      </c>
      <c r="C44" s="47">
        <v>278028</v>
      </c>
      <c r="D44" s="47">
        <v>9.7074239650065142</v>
      </c>
      <c r="E44" s="48">
        <v>3.3195787663872771</v>
      </c>
      <c r="F44" s="70"/>
      <c r="G44" s="71">
        <v>1.3299999999999998</v>
      </c>
      <c r="H44" s="72">
        <v>1.63</v>
      </c>
    </row>
    <row r="45" spans="1:8" x14ac:dyDescent="0.2">
      <c r="A45" s="78">
        <v>2012</v>
      </c>
      <c r="B45" s="47">
        <v>81561</v>
      </c>
      <c r="C45" s="47">
        <v>263529</v>
      </c>
      <c r="D45" s="47">
        <v>8.8896242683311879</v>
      </c>
      <c r="E45" s="48">
        <v>3.2310663184610293</v>
      </c>
      <c r="F45" s="70"/>
      <c r="G45" s="71">
        <v>1.69</v>
      </c>
      <c r="H45" s="72">
        <v>1.9</v>
      </c>
    </row>
    <row r="46" spans="1:8" x14ac:dyDescent="0.2">
      <c r="A46" s="78">
        <v>2011</v>
      </c>
      <c r="B46" s="47">
        <v>73482</v>
      </c>
      <c r="C46" s="47">
        <v>251304</v>
      </c>
      <c r="D46" s="47">
        <v>8.2217245717033887</v>
      </c>
      <c r="E46" s="48">
        <v>3.4199395770392749</v>
      </c>
      <c r="F46" s="70"/>
      <c r="G46" s="71">
        <v>1.44</v>
      </c>
      <c r="H46" s="72">
        <v>1.53</v>
      </c>
    </row>
    <row r="47" spans="1:8" x14ac:dyDescent="0.2">
      <c r="A47" s="78">
        <v>2010</v>
      </c>
      <c r="B47" s="47">
        <v>82603</v>
      </c>
      <c r="C47" s="47">
        <v>292116</v>
      </c>
      <c r="D47" s="47">
        <v>8.9044933373895692</v>
      </c>
      <c r="E47" s="48">
        <v>3.5363848770625763</v>
      </c>
      <c r="F47" s="70"/>
      <c r="G47" s="71">
        <v>1.99</v>
      </c>
      <c r="H47" s="72">
        <v>2.0499999999999998</v>
      </c>
    </row>
    <row r="48" spans="1:8" x14ac:dyDescent="0.2">
      <c r="A48" s="78">
        <v>2009</v>
      </c>
      <c r="B48" s="47">
        <v>89602</v>
      </c>
      <c r="C48" s="47">
        <v>319818</v>
      </c>
      <c r="D48" s="47">
        <v>8.7528469783030296</v>
      </c>
      <c r="E48" s="48">
        <v>3.569317649159617</v>
      </c>
      <c r="F48" s="70"/>
      <c r="G48" s="71">
        <v>2.57</v>
      </c>
      <c r="H48" s="72">
        <v>2.87</v>
      </c>
    </row>
    <row r="49" spans="1:8" x14ac:dyDescent="0.2">
      <c r="A49" s="78">
        <v>2008</v>
      </c>
      <c r="B49" s="47">
        <v>86451</v>
      </c>
      <c r="C49" s="47">
        <v>300804</v>
      </c>
      <c r="D49" s="47">
        <v>8.890325928964641</v>
      </c>
      <c r="E49" s="48">
        <v>3.4794739216434745</v>
      </c>
      <c r="F49" s="9"/>
      <c r="G49" s="7">
        <v>2.61</v>
      </c>
      <c r="H49" s="6">
        <v>2.67</v>
      </c>
    </row>
    <row r="50" spans="1:8" x14ac:dyDescent="0.2">
      <c r="A50" s="50"/>
      <c r="B50" s="51"/>
      <c r="C50" s="51"/>
      <c r="D50" s="59"/>
      <c r="E50" s="60"/>
      <c r="F50" s="5"/>
      <c r="G50" s="5"/>
      <c r="H50" s="5"/>
    </row>
    <row r="51" spans="1:8" x14ac:dyDescent="0.2">
      <c r="A51" s="73" t="str">
        <f>VLOOKUP("&lt;Legende_1&gt;",Uebersetzungen!$B$3:$E$52,Uebersetzungen!$B$2+1,FALSE)</f>
        <v>(1) Erfasste Betriebe: Anzahl der erfassten (geöffneten oder vorübergehend geschlossenen) Betriebe, im Jahresdurchschnitt</v>
      </c>
      <c r="B51" s="51"/>
      <c r="C51" s="51"/>
      <c r="D51" s="51"/>
      <c r="E51" s="52"/>
    </row>
    <row r="52" spans="1:8" x14ac:dyDescent="0.2">
      <c r="A52" s="73" t="str">
        <f>VLOOKUP("&lt;Legende_2&gt;",Uebersetzungen!$B$3:$E$52,Uebersetzungen!$B$2+1,FALSE)</f>
        <v>(2) Plätze: Anzahl Plätze in den erfassten Betrieben, im Jahresdurchschnitt</v>
      </c>
      <c r="B52" s="51"/>
      <c r="C52" s="51"/>
      <c r="D52" s="51"/>
      <c r="E52" s="52"/>
    </row>
    <row r="53" spans="1:8" x14ac:dyDescent="0.2">
      <c r="A53" s="73" t="str">
        <f>VLOOKUP("&lt;Legende_3&gt;",Uebersetzungen!$B$3:$E$52,Uebersetzungen!$B$2+1,FALSE)</f>
        <v>(3) Variationskoeffizient, in %</v>
      </c>
      <c r="B53" s="51"/>
      <c r="C53" s="51"/>
      <c r="D53" s="59"/>
      <c r="E53" s="60"/>
      <c r="F53" s="5"/>
      <c r="G53" s="5"/>
      <c r="H53" s="5"/>
    </row>
    <row r="55" spans="1:8" x14ac:dyDescent="0.2">
      <c r="A55" s="61" t="str">
        <f>VLOOKUP("&lt;Quelle_1&gt;",Uebersetzungen!$B$3:$E$52,Uebersetzungen!$B$2+1,FALSE)</f>
        <v>Quelle: BFS (HESTA)</v>
      </c>
    </row>
    <row r="56" spans="1:8" x14ac:dyDescent="0.2">
      <c r="A56" s="76" t="str">
        <f>VLOOKUP("&lt;Aktualisierung&gt;",Uebersetzungen!$B$3:$E$52,Uebersetzungen!$B$2+1,FALSE)</f>
        <v>Letztmals aktualisiert am: 09.02.2024</v>
      </c>
    </row>
    <row r="57" spans="1:8" s="3" customFormat="1" ht="12.75" customHeight="1" x14ac:dyDescent="0.25">
      <c r="A57" s="57"/>
      <c r="B57" s="62"/>
      <c r="C57" s="62"/>
      <c r="D57" s="62"/>
      <c r="E57" s="62"/>
    </row>
    <row r="58" spans="1:8" s="3" customFormat="1" ht="12.75" customHeight="1" x14ac:dyDescent="0.25">
      <c r="A58" s="57"/>
      <c r="B58" s="62"/>
      <c r="C58" s="62"/>
      <c r="D58" s="62"/>
      <c r="E58" s="62"/>
    </row>
    <row r="60" spans="1:8" x14ac:dyDescent="0.2">
      <c r="A60" s="63"/>
    </row>
    <row r="61" spans="1:8" x14ac:dyDescent="0.2">
      <c r="A61" s="62"/>
    </row>
  </sheetData>
  <sheetProtection sheet="1" objects="1" scenarios="1"/>
  <mergeCells count="3">
    <mergeCell ref="A7:D7"/>
    <mergeCell ref="C11:E11"/>
    <mergeCell ref="A9:E9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4</xdr:col>
                    <xdr:colOff>695325</xdr:colOff>
                    <xdr:row>1</xdr:row>
                    <xdr:rowOff>133350</xdr:rowOff>
                  </from>
                  <to>
                    <xdr:col>6</xdr:col>
                    <xdr:colOff>323850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4</xdr:col>
                    <xdr:colOff>695325</xdr:colOff>
                    <xdr:row>2</xdr:row>
                    <xdr:rowOff>114300</xdr:rowOff>
                  </from>
                  <to>
                    <xdr:col>6</xdr:col>
                    <xdr:colOff>647700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4</xdr:col>
                    <xdr:colOff>695325</xdr:colOff>
                    <xdr:row>3</xdr:row>
                    <xdr:rowOff>85725</xdr:rowOff>
                  </from>
                  <to>
                    <xdr:col>6</xdr:col>
                    <xdr:colOff>323850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1"/>
  <sheetViews>
    <sheetView workbookViewId="0">
      <selection activeCell="A58" sqref="A58"/>
    </sheetView>
  </sheetViews>
  <sheetFormatPr baseColWidth="10" defaultRowHeight="12.75" x14ac:dyDescent="0.2"/>
  <cols>
    <col min="1" max="1" width="31.7109375" style="57" customWidth="1"/>
    <col min="2" max="2" width="12.7109375" style="57" customWidth="1"/>
    <col min="3" max="3" width="13.5703125" style="57" customWidth="1"/>
    <col min="4" max="4" width="16.85546875" style="57" customWidth="1"/>
    <col min="5" max="5" width="18" style="57" bestFit="1" customWidth="1"/>
    <col min="6" max="6" width="1.7109375" style="8" customWidth="1"/>
    <col min="7" max="7" width="13" style="8" customWidth="1"/>
    <col min="8" max="8" width="14.42578125" style="8" customWidth="1"/>
    <col min="9" max="16384" width="11.42578125" style="8"/>
  </cols>
  <sheetData>
    <row r="1" spans="1:9" s="11" customFormat="1" x14ac:dyDescent="0.2">
      <c r="A1" s="32"/>
      <c r="B1" s="32"/>
      <c r="C1" s="32"/>
      <c r="D1" s="32"/>
      <c r="E1" s="32"/>
    </row>
    <row r="2" spans="1:9" s="11" customFormat="1" ht="15.75" x14ac:dyDescent="0.2">
      <c r="A2" s="32"/>
      <c r="B2" s="33"/>
      <c r="C2" s="34"/>
      <c r="D2" s="34"/>
      <c r="E2" s="32"/>
    </row>
    <row r="3" spans="1:9" s="11" customFormat="1" ht="15.75" x14ac:dyDescent="0.2">
      <c r="A3" s="32"/>
      <c r="B3" s="33"/>
      <c r="C3" s="34"/>
      <c r="D3" s="34"/>
      <c r="E3" s="32"/>
    </row>
    <row r="4" spans="1:9" s="11" customFormat="1" ht="15.75" x14ac:dyDescent="0.2">
      <c r="A4" s="32"/>
      <c r="B4" s="33"/>
      <c r="C4" s="34"/>
      <c r="D4" s="34"/>
      <c r="E4" s="32"/>
    </row>
    <row r="5" spans="1:9" s="11" customFormat="1" x14ac:dyDescent="0.2">
      <c r="A5" s="32"/>
      <c r="B5" s="32"/>
      <c r="C5" s="32"/>
      <c r="D5" s="32"/>
      <c r="E5" s="32"/>
    </row>
    <row r="6" spans="1:9" s="11" customFormat="1" x14ac:dyDescent="0.2">
      <c r="A6" s="32"/>
      <c r="B6" s="32"/>
      <c r="C6" s="32"/>
      <c r="D6" s="32"/>
      <c r="E6" s="32"/>
    </row>
    <row r="7" spans="1:9" s="1" customFormat="1" ht="15.75" x14ac:dyDescent="0.2">
      <c r="A7" s="79" t="str">
        <f>VLOOKUP("&lt;Fachbereich&gt;",Uebersetzungen!$B$3:$E$22,Uebersetzungen!$B$2+1,FALSE)</f>
        <v>Daten &amp; Statistik</v>
      </c>
      <c r="B7" s="79"/>
      <c r="C7" s="79"/>
      <c r="D7" s="79"/>
      <c r="E7" s="35"/>
      <c r="F7" s="2"/>
      <c r="G7" s="2"/>
      <c r="H7" s="2"/>
      <c r="I7" s="2"/>
    </row>
    <row r="8" spans="1:9" s="1" customFormat="1" ht="15.75" x14ac:dyDescent="0.2">
      <c r="A8" s="12"/>
      <c r="B8" s="12"/>
      <c r="C8" s="12"/>
      <c r="D8" s="12"/>
      <c r="E8" s="35"/>
      <c r="F8" s="2"/>
      <c r="G8" s="2"/>
      <c r="H8" s="2"/>
      <c r="I8" s="2"/>
    </row>
    <row r="9" spans="1:9" s="4" customFormat="1" ht="15" x14ac:dyDescent="0.2">
      <c r="A9" s="83" t="str">
        <f>VLOOKUP("&lt;T2Titel&gt;",Uebersetzungen!$B$3:$E$33,Uebersetzungen!$B$2+1,FALSE)</f>
        <v>Campingplätze: Angebot in der Schweiz seit 2008</v>
      </c>
      <c r="B9" s="84"/>
      <c r="C9" s="84"/>
      <c r="D9" s="84"/>
      <c r="E9" s="84"/>
    </row>
    <row r="10" spans="1:9" s="4" customFormat="1" ht="15.75" x14ac:dyDescent="0.2">
      <c r="A10" s="36"/>
      <c r="B10" s="37"/>
      <c r="C10" s="37"/>
      <c r="D10" s="38"/>
      <c r="E10" s="39"/>
    </row>
    <row r="11" spans="1:9" ht="14.25" x14ac:dyDescent="0.2">
      <c r="A11" s="40"/>
      <c r="B11" s="41" t="str">
        <f>VLOOKUP("&lt;SpaltenTitel_2&gt;",Uebersetzungen!$B$3:$E$31,Uebersetzungen!$B$2+1,FALSE)</f>
        <v>Betriebe(1)</v>
      </c>
      <c r="C11" s="80" t="str">
        <f>VLOOKUP("&lt;SpaltenTitel_3&gt;",Uebersetzungen!$B$3:$E$31,Uebersetzungen!$B$2+1,FALSE)</f>
        <v>Plätze(2)</v>
      </c>
      <c r="D11" s="81"/>
      <c r="E11" s="82"/>
    </row>
    <row r="12" spans="1:9" ht="27" customHeight="1" x14ac:dyDescent="0.2">
      <c r="A12" s="27" t="str">
        <f>VLOOKUP("&lt;T2SpaltenTitel_1&gt;",Uebersetzungen!$B$3:$E$35,Uebersetzungen!$B$2+1,FALSE)</f>
        <v>Schweiz</v>
      </c>
      <c r="B12" s="42"/>
      <c r="C12" s="43" t="str">
        <f>VLOOKUP("&lt;SpaltenTitel_3.1&gt;",Uebersetzungen!$B$3:$E$31,Uebersetzungen!$B$2+1,FALSE)</f>
        <v>Total</v>
      </c>
      <c r="D12" s="29" t="str">
        <f>VLOOKUP("&lt;SpaltenTitel_3.2&gt;",Uebersetzungen!$B$3:$E$31,Uebersetzungen!$B$2+1,FALSE)</f>
        <v>Passantenplätze</v>
      </c>
      <c r="E12" s="44" t="str">
        <f>VLOOKUP("&lt;SpaltenTitel_3.3&gt;",Uebersetzungen!$B$3:$E$31,Uebersetzungen!$B$2+1,FALSE)</f>
        <v>Dauermieterplätze</v>
      </c>
    </row>
    <row r="13" spans="1:9" x14ac:dyDescent="0.2">
      <c r="A13" s="10">
        <v>2023</v>
      </c>
      <c r="B13" s="64">
        <v>412</v>
      </c>
      <c r="C13" s="65">
        <v>53306.47671232</v>
      </c>
      <c r="D13" s="66">
        <v>28611.893150680004</v>
      </c>
      <c r="E13" s="67">
        <v>24694.58356164</v>
      </c>
    </row>
    <row r="14" spans="1:9" x14ac:dyDescent="0.2">
      <c r="A14" s="10">
        <v>2022</v>
      </c>
      <c r="B14" s="64">
        <v>398</v>
      </c>
      <c r="C14" s="65">
        <v>53031.252054789999</v>
      </c>
      <c r="D14" s="66">
        <v>28420.120547930001</v>
      </c>
      <c r="E14" s="67">
        <v>24611.131506860002</v>
      </c>
    </row>
    <row r="15" spans="1:9" x14ac:dyDescent="0.2">
      <c r="A15" s="10">
        <v>2021</v>
      </c>
      <c r="B15" s="64">
        <v>397</v>
      </c>
      <c r="C15" s="65">
        <v>52815.74520546</v>
      </c>
      <c r="D15" s="66">
        <v>28457.473972600001</v>
      </c>
      <c r="E15" s="67">
        <v>24358.271232860003</v>
      </c>
    </row>
    <row r="16" spans="1:9" x14ac:dyDescent="0.2">
      <c r="A16" s="10">
        <v>2020</v>
      </c>
      <c r="B16" s="64">
        <v>396</v>
      </c>
      <c r="C16" s="65">
        <v>53014.456284179993</v>
      </c>
      <c r="D16" s="66">
        <v>28701.136612009999</v>
      </c>
      <c r="E16" s="67">
        <v>24313.319672169997</v>
      </c>
    </row>
    <row r="17" spans="1:5" x14ac:dyDescent="0.2">
      <c r="A17" s="10">
        <v>2019</v>
      </c>
      <c r="B17" s="64">
        <v>400</v>
      </c>
      <c r="C17" s="65">
        <v>53922.197260239998</v>
      </c>
      <c r="D17" s="66">
        <v>29707.27123283</v>
      </c>
      <c r="E17" s="67">
        <v>24214.926027409998</v>
      </c>
    </row>
    <row r="18" spans="1:5" x14ac:dyDescent="0.2">
      <c r="A18" s="10">
        <v>2018</v>
      </c>
      <c r="B18" s="64">
        <v>401</v>
      </c>
      <c r="C18" s="65">
        <v>54264.221917808231</v>
      </c>
      <c r="D18" s="66">
        <v>30010.545205479451</v>
      </c>
      <c r="E18" s="67">
        <v>24253.676712328768</v>
      </c>
    </row>
    <row r="19" spans="1:5" x14ac:dyDescent="0.2">
      <c r="A19" s="10">
        <v>2017</v>
      </c>
      <c r="B19" s="64">
        <v>406</v>
      </c>
      <c r="C19" s="65">
        <v>54953.153424657539</v>
      </c>
      <c r="D19" s="66">
        <v>30774.032876712328</v>
      </c>
      <c r="E19" s="67">
        <v>24224.120547945204</v>
      </c>
    </row>
    <row r="20" spans="1:5" x14ac:dyDescent="0.2">
      <c r="A20" s="10">
        <v>2016</v>
      </c>
      <c r="B20" s="45">
        <v>406</v>
      </c>
      <c r="C20" s="46">
        <v>55182.486338797811</v>
      </c>
      <c r="D20" s="47">
        <v>30835.855191256829</v>
      </c>
      <c r="E20" s="48">
        <v>24346.631147540982</v>
      </c>
    </row>
    <row r="21" spans="1:5" x14ac:dyDescent="0.2">
      <c r="A21" s="10">
        <v>2015</v>
      </c>
      <c r="B21" s="45">
        <v>410</v>
      </c>
      <c r="C21" s="46">
        <v>55368.81369863014</v>
      </c>
      <c r="D21" s="47">
        <v>31070.92054794521</v>
      </c>
      <c r="E21" s="48">
        <v>24297.893150684933</v>
      </c>
    </row>
    <row r="22" spans="1:5" x14ac:dyDescent="0.2">
      <c r="A22" s="10">
        <v>2014</v>
      </c>
      <c r="B22" s="45">
        <v>412</v>
      </c>
      <c r="C22" s="46">
        <v>56156.808219178085</v>
      </c>
      <c r="D22" s="47">
        <v>31485.747945205483</v>
      </c>
      <c r="E22" s="48">
        <v>24671.060273972602</v>
      </c>
    </row>
    <row r="23" spans="1:5" x14ac:dyDescent="0.2">
      <c r="A23" s="10">
        <v>2013</v>
      </c>
      <c r="B23" s="45">
        <v>418</v>
      </c>
      <c r="C23" s="46">
        <v>56665.75068493151</v>
      </c>
      <c r="D23" s="47">
        <v>31980.493150684932</v>
      </c>
      <c r="E23" s="48">
        <v>24685.257534246575</v>
      </c>
    </row>
    <row r="24" spans="1:5" x14ac:dyDescent="0.2">
      <c r="A24" s="10">
        <v>2012</v>
      </c>
      <c r="B24" s="45">
        <v>423</v>
      </c>
      <c r="C24" s="46">
        <v>56747.327868852459</v>
      </c>
      <c r="D24" s="47">
        <v>32001.674863387976</v>
      </c>
      <c r="E24" s="48">
        <v>24745.653005464479</v>
      </c>
    </row>
    <row r="25" spans="1:5" x14ac:dyDescent="0.2">
      <c r="A25" s="10">
        <v>2011</v>
      </c>
      <c r="B25" s="45">
        <v>420</v>
      </c>
      <c r="C25" s="46">
        <v>56821</v>
      </c>
      <c r="D25" s="47">
        <v>32100</v>
      </c>
      <c r="E25" s="48">
        <v>24721</v>
      </c>
    </row>
    <row r="26" spans="1:5" x14ac:dyDescent="0.2">
      <c r="A26" s="10">
        <v>2010</v>
      </c>
      <c r="B26" s="49">
        <v>419</v>
      </c>
      <c r="C26" s="46">
        <v>56811</v>
      </c>
      <c r="D26" s="47">
        <v>32282</v>
      </c>
      <c r="E26" s="48">
        <v>24529</v>
      </c>
    </row>
    <row r="27" spans="1:5" x14ac:dyDescent="0.2">
      <c r="A27" s="10">
        <v>2009</v>
      </c>
      <c r="B27" s="49">
        <v>423</v>
      </c>
      <c r="C27" s="46">
        <v>56956</v>
      </c>
      <c r="D27" s="47">
        <v>32359</v>
      </c>
      <c r="E27" s="48">
        <v>24597</v>
      </c>
    </row>
    <row r="28" spans="1:5" x14ac:dyDescent="0.2">
      <c r="A28" s="10">
        <v>2008</v>
      </c>
      <c r="B28" s="49">
        <v>425</v>
      </c>
      <c r="C28" s="46">
        <v>57033</v>
      </c>
      <c r="D28" s="47">
        <v>32294</v>
      </c>
      <c r="E28" s="48">
        <v>24737</v>
      </c>
    </row>
    <row r="29" spans="1:5" x14ac:dyDescent="0.2">
      <c r="A29" s="50"/>
      <c r="B29" s="51"/>
      <c r="C29" s="51"/>
      <c r="D29" s="51"/>
      <c r="E29" s="52"/>
    </row>
    <row r="30" spans="1:5" ht="14.25" x14ac:dyDescent="0.2">
      <c r="A30" s="53"/>
      <c r="B30" s="53"/>
      <c r="C30" s="53"/>
      <c r="D30" s="53"/>
      <c r="E30" s="53"/>
    </row>
    <row r="31" spans="1:5" ht="15.75" x14ac:dyDescent="0.2">
      <c r="A31" s="74" t="str">
        <f>VLOOKUP("&lt;T2Titel2&gt;",Uebersetzungen!$B$3:$E$33,Uebersetzungen!$B$2+1,FALSE)</f>
        <v>Campingplätze: Nachfrage in der Schweiz seit 2008 (nur Passanten)</v>
      </c>
      <c r="B31" s="54"/>
      <c r="C31" s="54"/>
      <c r="D31" s="54"/>
      <c r="E31" s="55"/>
    </row>
    <row r="32" spans="1:5" ht="14.25" x14ac:dyDescent="0.2">
      <c r="A32" s="40"/>
      <c r="B32" s="40"/>
      <c r="C32" s="40"/>
      <c r="D32" s="40"/>
      <c r="E32" s="40"/>
    </row>
    <row r="33" spans="1:8" ht="25.5" x14ac:dyDescent="0.2">
      <c r="A33" s="27" t="str">
        <f>VLOOKUP("&lt;T2SpaltenTitel_1&gt;",Uebersetzungen!$B$3:$E$35,Uebersetzungen!$B$2+1,FALSE)</f>
        <v>Schweiz</v>
      </c>
      <c r="B33" s="28" t="str">
        <f>VLOOKUP("&lt;SpaltenTitel_5&gt;",Uebersetzungen!$B$3:$E$31,Uebersetzungen!$B$2+1,FALSE)</f>
        <v xml:space="preserve">Ankünfte </v>
      </c>
      <c r="C33" s="29" t="str">
        <f>VLOOKUP("&lt;SpaltenTitel_6&gt;",Uebersetzungen!$B$3:$E$31,Uebersetzungen!$B$2+1,FALSE)</f>
        <v>Logiernächte</v>
      </c>
      <c r="D33" s="30" t="str">
        <f>VLOOKUP("&lt;SpaltenTitel_8&gt;",Uebersetzungen!$B$3:$E$31,Uebersetzungen!$B$2+1,FALSE)</f>
        <v>Aufenthaltsdauer</v>
      </c>
      <c r="E33" s="31"/>
      <c r="F33" s="9"/>
      <c r="G33" s="28" t="str">
        <f>VLOOKUP("&lt;SpaltenTitel_9&gt;",Uebersetzungen!$B$3:$E$31,Uebersetzungen!$B$2+1,FALSE)</f>
        <v xml:space="preserve">CV(3) Ankünfte </v>
      </c>
      <c r="H33" s="75" t="str">
        <f>VLOOKUP("&lt;SpaltenTitel_10&gt;",Uebersetzungen!$B$3:$E$31,Uebersetzungen!$B$2+1,FALSE)</f>
        <v>CV(3) Logiernächte</v>
      </c>
    </row>
    <row r="34" spans="1:8" x14ac:dyDescent="0.2">
      <c r="A34" s="10">
        <v>2023</v>
      </c>
      <c r="B34" s="68">
        <v>1706779.8130232363</v>
      </c>
      <c r="C34" s="66">
        <v>4906777.6844679071</v>
      </c>
      <c r="D34" s="56">
        <v>2.8748744548228995</v>
      </c>
      <c r="E34" s="69"/>
      <c r="F34" s="70"/>
      <c r="G34" s="71">
        <v>0.15630043622580789</v>
      </c>
      <c r="H34" s="72">
        <v>0.17974963724350587</v>
      </c>
    </row>
    <row r="35" spans="1:8" x14ac:dyDescent="0.2">
      <c r="A35" s="10">
        <v>2022</v>
      </c>
      <c r="B35" s="68">
        <v>1656782.9376867022</v>
      </c>
      <c r="C35" s="66">
        <v>4836314.9578759</v>
      </c>
      <c r="D35" s="56">
        <v>2.9190999302712806</v>
      </c>
      <c r="E35" s="69"/>
      <c r="F35" s="70"/>
      <c r="G35" s="71">
        <v>0.32166096331693189</v>
      </c>
      <c r="H35" s="72">
        <v>0.35148450985836932</v>
      </c>
    </row>
    <row r="36" spans="1:8" x14ac:dyDescent="0.2">
      <c r="A36" s="10">
        <v>2021</v>
      </c>
      <c r="B36" s="68">
        <v>1686730.7174231859</v>
      </c>
      <c r="C36" s="66">
        <v>5413822.6151487194</v>
      </c>
      <c r="D36" s="56">
        <v>3.2096543681966034</v>
      </c>
      <c r="E36" s="69"/>
      <c r="F36" s="70"/>
      <c r="G36" s="71">
        <v>0.382544467028124</v>
      </c>
      <c r="H36" s="72">
        <v>0.41000000000000003</v>
      </c>
    </row>
    <row r="37" spans="1:8" x14ac:dyDescent="0.2">
      <c r="A37" s="10">
        <v>2020</v>
      </c>
      <c r="B37" s="68">
        <v>1322425.2177322095</v>
      </c>
      <c r="C37" s="66">
        <v>4174518.2126350789</v>
      </c>
      <c r="D37" s="56">
        <v>3.1567140104858593</v>
      </c>
      <c r="E37" s="69"/>
      <c r="F37" s="70"/>
      <c r="G37" s="71">
        <v>0.382544467028124</v>
      </c>
      <c r="H37" s="72">
        <v>0.41000000000000003</v>
      </c>
    </row>
    <row r="38" spans="1:8" x14ac:dyDescent="0.2">
      <c r="A38" s="10">
        <v>2019</v>
      </c>
      <c r="B38" s="68">
        <v>1175687.6114000001</v>
      </c>
      <c r="C38" s="66">
        <v>3757306.2148000002</v>
      </c>
      <c r="D38" s="56">
        <v>3.1958372091084875</v>
      </c>
      <c r="E38" s="69"/>
      <c r="F38" s="70"/>
      <c r="G38" s="71">
        <v>0.51</v>
      </c>
      <c r="H38" s="72">
        <v>0.41000000000000003</v>
      </c>
    </row>
    <row r="39" spans="1:8" x14ac:dyDescent="0.2">
      <c r="A39" s="10">
        <v>2018</v>
      </c>
      <c r="B39" s="68">
        <v>1237844.3633999999</v>
      </c>
      <c r="C39" s="66">
        <v>3579714.9350999999</v>
      </c>
      <c r="D39" s="56">
        <v>2.8918942000653134</v>
      </c>
      <c r="E39" s="69"/>
      <c r="F39" s="70"/>
      <c r="G39" s="71">
        <v>0.57999999999999996</v>
      </c>
      <c r="H39" s="72">
        <v>0.69</v>
      </c>
    </row>
    <row r="40" spans="1:8" x14ac:dyDescent="0.2">
      <c r="A40" s="10">
        <v>2017</v>
      </c>
      <c r="B40" s="68">
        <v>1086909.9711</v>
      </c>
      <c r="C40" s="66">
        <v>3173672.0390000003</v>
      </c>
      <c r="D40" s="56">
        <v>2.9199033253767159</v>
      </c>
      <c r="E40" s="69"/>
      <c r="F40" s="70"/>
      <c r="G40" s="71">
        <v>0.28999999999999998</v>
      </c>
      <c r="H40" s="72">
        <v>0.28999999999999998</v>
      </c>
    </row>
    <row r="41" spans="1:8" x14ac:dyDescent="0.2">
      <c r="A41" s="10">
        <v>2016</v>
      </c>
      <c r="B41" s="58">
        <v>967085</v>
      </c>
      <c r="C41" s="47">
        <v>2786208</v>
      </c>
      <c r="D41" s="56">
        <v>2.88103734418381</v>
      </c>
      <c r="E41" s="69"/>
      <c r="F41" s="70"/>
      <c r="G41" s="71">
        <v>0.22</v>
      </c>
      <c r="H41" s="72">
        <v>0.2</v>
      </c>
    </row>
    <row r="42" spans="1:8" x14ac:dyDescent="0.2">
      <c r="A42" s="10">
        <v>2015</v>
      </c>
      <c r="B42" s="58">
        <v>873873</v>
      </c>
      <c r="C42" s="47">
        <v>2657280</v>
      </c>
      <c r="D42" s="56">
        <v>3.0408079892615976</v>
      </c>
      <c r="E42" s="69"/>
      <c r="F42" s="70"/>
      <c r="G42" s="71">
        <v>0.13999999999999999</v>
      </c>
      <c r="H42" s="72">
        <v>0.14000000000000001</v>
      </c>
    </row>
    <row r="43" spans="1:8" x14ac:dyDescent="0.2">
      <c r="A43" s="10">
        <v>2014</v>
      </c>
      <c r="B43" s="58">
        <v>836466</v>
      </c>
      <c r="C43" s="47">
        <v>2672542</v>
      </c>
      <c r="D43" s="56">
        <v>3.195039607108956</v>
      </c>
      <c r="E43" s="69"/>
      <c r="F43" s="70"/>
      <c r="G43" s="71">
        <v>0.47000000000000003</v>
      </c>
      <c r="H43" s="72">
        <v>0.47000000000000003</v>
      </c>
    </row>
    <row r="44" spans="1:8" x14ac:dyDescent="0.2">
      <c r="A44" s="10">
        <v>2013</v>
      </c>
      <c r="B44" s="58">
        <v>891402</v>
      </c>
      <c r="C44" s="47">
        <v>2864076</v>
      </c>
      <c r="D44" s="56">
        <v>3.2130015413920994</v>
      </c>
      <c r="E44" s="69"/>
      <c r="F44" s="70"/>
      <c r="G44" s="71">
        <v>0.56000000000000005</v>
      </c>
      <c r="H44" s="72">
        <v>0.7</v>
      </c>
    </row>
    <row r="45" spans="1:8" x14ac:dyDescent="0.2">
      <c r="A45" s="10">
        <v>2012</v>
      </c>
      <c r="B45" s="58">
        <v>916910</v>
      </c>
      <c r="C45" s="47">
        <v>2964456</v>
      </c>
      <c r="D45" s="56">
        <v>3.2330937605653771</v>
      </c>
      <c r="E45" s="69"/>
      <c r="F45" s="70"/>
      <c r="G45" s="71">
        <v>0.59</v>
      </c>
      <c r="H45" s="72">
        <v>0.67</v>
      </c>
    </row>
    <row r="46" spans="1:8" x14ac:dyDescent="0.2">
      <c r="A46" s="10">
        <v>2011</v>
      </c>
      <c r="B46" s="58">
        <v>907491</v>
      </c>
      <c r="C46" s="47">
        <v>3056585</v>
      </c>
      <c r="D46" s="56">
        <v>3.3681711443970244</v>
      </c>
      <c r="E46" s="69"/>
      <c r="F46" s="70"/>
      <c r="G46" s="71">
        <v>0.45999999999999996</v>
      </c>
      <c r="H46" s="72">
        <v>0.51</v>
      </c>
    </row>
    <row r="47" spans="1:8" x14ac:dyDescent="0.2">
      <c r="A47" s="10">
        <v>2010</v>
      </c>
      <c r="B47" s="58">
        <v>931537</v>
      </c>
      <c r="C47" s="47">
        <v>3280546</v>
      </c>
      <c r="D47" s="56">
        <v>3.5216486301671326</v>
      </c>
      <c r="E47" s="69"/>
      <c r="F47" s="70"/>
      <c r="G47" s="71">
        <v>0.59</v>
      </c>
      <c r="H47" s="72">
        <v>0.67</v>
      </c>
    </row>
    <row r="48" spans="1:8" x14ac:dyDescent="0.2">
      <c r="A48" s="10">
        <v>2009</v>
      </c>
      <c r="B48" s="58">
        <v>1050484</v>
      </c>
      <c r="C48" s="47">
        <v>3653874</v>
      </c>
      <c r="D48" s="56">
        <v>3.4782766800827045</v>
      </c>
      <c r="E48" s="69"/>
      <c r="F48" s="70"/>
      <c r="G48" s="71">
        <v>0.8</v>
      </c>
      <c r="H48" s="72">
        <v>0.83</v>
      </c>
    </row>
    <row r="49" spans="1:8" x14ac:dyDescent="0.2">
      <c r="A49" s="10">
        <v>2008</v>
      </c>
      <c r="B49" s="58">
        <v>962847</v>
      </c>
      <c r="C49" s="47">
        <v>3383498</v>
      </c>
      <c r="D49" s="56">
        <v>3.5140557118628402</v>
      </c>
      <c r="F49" s="9"/>
      <c r="G49" s="7">
        <v>0.81</v>
      </c>
      <c r="H49" s="6">
        <v>0.83</v>
      </c>
    </row>
    <row r="50" spans="1:8" x14ac:dyDescent="0.2">
      <c r="A50" s="50"/>
      <c r="B50" s="51"/>
      <c r="C50" s="51"/>
      <c r="D50" s="59"/>
      <c r="E50" s="60"/>
      <c r="F50" s="5"/>
      <c r="G50" s="5"/>
      <c r="H50" s="5"/>
    </row>
    <row r="51" spans="1:8" x14ac:dyDescent="0.2">
      <c r="A51" s="73" t="str">
        <f>VLOOKUP("&lt;Legende_1&gt;",Uebersetzungen!$B$3:$E$52,Uebersetzungen!$B$2+1,FALSE)</f>
        <v>(1) Erfasste Betriebe: Anzahl der erfassten (geöffneten oder vorübergehend geschlossenen) Betriebe, im Jahresdurchschnitt</v>
      </c>
      <c r="B51" s="51"/>
      <c r="C51" s="51"/>
      <c r="D51" s="51"/>
      <c r="E51" s="52"/>
    </row>
    <row r="52" spans="1:8" x14ac:dyDescent="0.2">
      <c r="A52" s="73" t="str">
        <f>VLOOKUP("&lt;Legende_2&gt;",Uebersetzungen!$B$3:$E$52,Uebersetzungen!$B$2+1,FALSE)</f>
        <v>(2) Plätze: Anzahl Plätze in den erfassten Betrieben, im Jahresdurchschnitt</v>
      </c>
      <c r="B52" s="51"/>
      <c r="C52" s="51"/>
      <c r="D52" s="51"/>
      <c r="E52" s="52"/>
    </row>
    <row r="53" spans="1:8" x14ac:dyDescent="0.2">
      <c r="A53" s="73" t="str">
        <f>VLOOKUP("&lt;Legende_3&gt;",Uebersetzungen!$B$3:$E$52,Uebersetzungen!$B$2+1,FALSE)</f>
        <v>(3) Variationskoeffizient, in %</v>
      </c>
      <c r="B53" s="51"/>
      <c r="C53" s="51"/>
      <c r="D53" s="59"/>
      <c r="E53" s="60"/>
      <c r="F53" s="5"/>
      <c r="G53" s="5"/>
      <c r="H53" s="5"/>
    </row>
    <row r="55" spans="1:8" x14ac:dyDescent="0.2">
      <c r="A55" s="61" t="str">
        <f>VLOOKUP("&lt;Quelle_1&gt;",Uebersetzungen!$B$3:$E$52,Uebersetzungen!$B$2+1,FALSE)</f>
        <v>Quelle: BFS (HESTA)</v>
      </c>
    </row>
    <row r="56" spans="1:8" x14ac:dyDescent="0.2">
      <c r="A56" s="76" t="str">
        <f>VLOOKUP("&lt;Aktualisierung&gt;",Uebersetzungen!$B$3:$E$52,Uebersetzungen!$B$2+1,FALSE)</f>
        <v>Letztmals aktualisiert am: 09.02.2024</v>
      </c>
    </row>
    <row r="57" spans="1:8" s="3" customFormat="1" x14ac:dyDescent="0.25">
      <c r="A57" s="57"/>
      <c r="B57" s="62"/>
      <c r="C57" s="62"/>
      <c r="D57" s="62"/>
      <c r="E57" s="62"/>
    </row>
    <row r="58" spans="1:8" s="3" customFormat="1" x14ac:dyDescent="0.25">
      <c r="A58" s="57"/>
      <c r="B58" s="62"/>
      <c r="C58" s="62"/>
      <c r="D58" s="62"/>
      <c r="E58" s="62"/>
    </row>
    <row r="60" spans="1:8" x14ac:dyDescent="0.2">
      <c r="A60" s="63"/>
    </row>
    <row r="61" spans="1:8" x14ac:dyDescent="0.2">
      <c r="A61" s="62"/>
    </row>
  </sheetData>
  <sheetProtection sheet="1" objects="1" scenarios="1"/>
  <mergeCells count="3">
    <mergeCell ref="A7:D7"/>
    <mergeCell ref="C11:E11"/>
    <mergeCell ref="A9:E9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4</xdr:col>
                    <xdr:colOff>704850</xdr:colOff>
                    <xdr:row>1</xdr:row>
                    <xdr:rowOff>133350</xdr:rowOff>
                  </from>
                  <to>
                    <xdr:col>6</xdr:col>
                    <xdr:colOff>342900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4</xdr:col>
                    <xdr:colOff>704850</xdr:colOff>
                    <xdr:row>2</xdr:row>
                    <xdr:rowOff>123825</xdr:rowOff>
                  </from>
                  <to>
                    <xdr:col>6</xdr:col>
                    <xdr:colOff>666750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4</xdr:col>
                    <xdr:colOff>704850</xdr:colOff>
                    <xdr:row>3</xdr:row>
                    <xdr:rowOff>85725</xdr:rowOff>
                  </from>
                  <to>
                    <xdr:col>6</xdr:col>
                    <xdr:colOff>342900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/>
  </sheetViews>
  <sheetFormatPr baseColWidth="10" defaultColWidth="12.5703125" defaultRowHeight="12.75" x14ac:dyDescent="0.2"/>
  <cols>
    <col min="1" max="1" width="8.5703125" style="15" bestFit="1" customWidth="1"/>
    <col min="2" max="2" width="17.7109375" style="15" bestFit="1" customWidth="1"/>
    <col min="3" max="5" width="46.7109375" style="15" bestFit="1" customWidth="1"/>
    <col min="6" max="16384" width="12.5703125" style="15"/>
  </cols>
  <sheetData>
    <row r="1" spans="1:6" x14ac:dyDescent="0.2">
      <c r="A1" s="13" t="s">
        <v>10</v>
      </c>
      <c r="B1" s="13" t="s">
        <v>11</v>
      </c>
      <c r="C1" s="13" t="s">
        <v>12</v>
      </c>
      <c r="D1" s="13" t="s">
        <v>13</v>
      </c>
      <c r="E1" s="13" t="s">
        <v>14</v>
      </c>
      <c r="F1" s="14"/>
    </row>
    <row r="2" spans="1:6" x14ac:dyDescent="0.2">
      <c r="A2" s="16" t="s">
        <v>15</v>
      </c>
      <c r="B2" s="17">
        <v>1</v>
      </c>
      <c r="C2" s="14"/>
      <c r="D2" s="14"/>
      <c r="E2" s="14"/>
      <c r="F2" s="14"/>
    </row>
    <row r="3" spans="1:6" x14ac:dyDescent="0.2">
      <c r="A3" s="16"/>
      <c r="B3" s="15" t="s">
        <v>16</v>
      </c>
      <c r="C3" s="18" t="s">
        <v>17</v>
      </c>
      <c r="D3" s="18" t="s">
        <v>18</v>
      </c>
      <c r="E3" s="18" t="s">
        <v>19</v>
      </c>
      <c r="F3" s="14"/>
    </row>
    <row r="4" spans="1:6" x14ac:dyDescent="0.2">
      <c r="A4" s="16" t="s">
        <v>20</v>
      </c>
      <c r="B4" s="19" t="s">
        <v>21</v>
      </c>
      <c r="C4" s="24" t="s">
        <v>36</v>
      </c>
      <c r="D4" s="24" t="s">
        <v>60</v>
      </c>
      <c r="E4" s="24" t="s">
        <v>81</v>
      </c>
      <c r="F4" s="14"/>
    </row>
    <row r="5" spans="1:6" ht="25.5" x14ac:dyDescent="0.2">
      <c r="A5" s="16"/>
      <c r="B5" s="25" t="s">
        <v>38</v>
      </c>
      <c r="C5" s="18" t="s">
        <v>37</v>
      </c>
      <c r="D5" s="18" t="s">
        <v>61</v>
      </c>
      <c r="E5" s="18" t="s">
        <v>82</v>
      </c>
      <c r="F5" s="14"/>
    </row>
    <row r="6" spans="1:6" x14ac:dyDescent="0.2">
      <c r="A6" s="16"/>
      <c r="B6" s="16"/>
      <c r="C6" s="20"/>
      <c r="D6" s="20"/>
      <c r="E6" s="20"/>
      <c r="F6" s="14"/>
    </row>
    <row r="7" spans="1:6" ht="14.25" customHeight="1" x14ac:dyDescent="0.2">
      <c r="A7" s="16" t="s">
        <v>20</v>
      </c>
      <c r="B7" s="15" t="s">
        <v>23</v>
      </c>
      <c r="C7" s="18" t="s">
        <v>3</v>
      </c>
      <c r="D7" s="18" t="s">
        <v>62</v>
      </c>
      <c r="E7" s="18" t="s">
        <v>80</v>
      </c>
      <c r="F7" s="14"/>
    </row>
    <row r="8" spans="1:6" x14ac:dyDescent="0.2">
      <c r="A8" s="16" t="s">
        <v>22</v>
      </c>
      <c r="B8" s="15" t="s">
        <v>24</v>
      </c>
      <c r="C8" s="18" t="s">
        <v>55</v>
      </c>
      <c r="D8" s="18" t="s">
        <v>63</v>
      </c>
      <c r="E8" s="18" t="s">
        <v>86</v>
      </c>
      <c r="F8" s="14"/>
    </row>
    <row r="9" spans="1:6" x14ac:dyDescent="0.2">
      <c r="A9" s="16"/>
      <c r="B9" s="15" t="s">
        <v>25</v>
      </c>
      <c r="C9" s="18" t="s">
        <v>56</v>
      </c>
      <c r="D9" s="18" t="s">
        <v>64</v>
      </c>
      <c r="E9" s="18" t="s">
        <v>87</v>
      </c>
      <c r="F9" s="14"/>
    </row>
    <row r="10" spans="1:6" x14ac:dyDescent="0.2">
      <c r="A10" s="16"/>
      <c r="B10" s="16"/>
      <c r="C10" s="20"/>
      <c r="D10" s="20"/>
      <c r="E10" s="20"/>
      <c r="F10" s="16"/>
    </row>
    <row r="11" spans="1:6" x14ac:dyDescent="0.2">
      <c r="A11" s="16"/>
      <c r="B11" s="25" t="s">
        <v>26</v>
      </c>
      <c r="C11" s="18" t="s">
        <v>4</v>
      </c>
      <c r="D11" s="18" t="s">
        <v>4</v>
      </c>
      <c r="E11" s="18" t="s">
        <v>90</v>
      </c>
      <c r="F11" s="14"/>
    </row>
    <row r="12" spans="1:6" x14ac:dyDescent="0.2">
      <c r="A12" s="16"/>
      <c r="B12" s="25" t="s">
        <v>27</v>
      </c>
      <c r="C12" s="18" t="s">
        <v>5</v>
      </c>
      <c r="D12" s="18" t="s">
        <v>65</v>
      </c>
      <c r="E12" s="18" t="s">
        <v>88</v>
      </c>
      <c r="F12" s="14"/>
    </row>
    <row r="13" spans="1:6" x14ac:dyDescent="0.2">
      <c r="A13" s="16"/>
      <c r="B13" s="25" t="s">
        <v>39</v>
      </c>
      <c r="C13" s="18" t="s">
        <v>6</v>
      </c>
      <c r="D13" s="18" t="s">
        <v>66</v>
      </c>
      <c r="E13" s="18" t="s">
        <v>89</v>
      </c>
      <c r="F13" s="14"/>
    </row>
    <row r="14" spans="1:6" x14ac:dyDescent="0.2">
      <c r="A14" s="16"/>
      <c r="B14" s="16"/>
      <c r="C14" s="20"/>
      <c r="D14" s="20"/>
      <c r="E14" s="20"/>
      <c r="F14" s="16"/>
    </row>
    <row r="15" spans="1:6" x14ac:dyDescent="0.2">
      <c r="A15" s="16"/>
      <c r="B15" s="25" t="s">
        <v>48</v>
      </c>
      <c r="C15" s="18" t="s">
        <v>3</v>
      </c>
      <c r="D15" s="18" t="s">
        <v>62</v>
      </c>
      <c r="E15" s="18" t="s">
        <v>80</v>
      </c>
      <c r="F15" s="14"/>
    </row>
    <row r="16" spans="1:6" x14ac:dyDescent="0.2">
      <c r="A16" s="16"/>
      <c r="B16" s="25" t="s">
        <v>49</v>
      </c>
      <c r="C16" s="18" t="s">
        <v>7</v>
      </c>
      <c r="D16" s="18" t="s">
        <v>68</v>
      </c>
      <c r="E16" s="18" t="s">
        <v>83</v>
      </c>
      <c r="F16" s="14"/>
    </row>
    <row r="17" spans="1:6" x14ac:dyDescent="0.2">
      <c r="A17" s="16"/>
      <c r="B17" s="25" t="s">
        <v>50</v>
      </c>
      <c r="C17" s="18" t="s">
        <v>0</v>
      </c>
      <c r="D17" s="18" t="s">
        <v>69</v>
      </c>
      <c r="E17" s="18" t="s">
        <v>91</v>
      </c>
      <c r="F17" s="14"/>
    </row>
    <row r="18" spans="1:6" x14ac:dyDescent="0.2">
      <c r="A18" s="16"/>
      <c r="B18" s="25" t="s">
        <v>51</v>
      </c>
      <c r="C18" s="18" t="s">
        <v>8</v>
      </c>
      <c r="D18" s="18" t="s">
        <v>67</v>
      </c>
      <c r="E18" s="18" t="s">
        <v>92</v>
      </c>
      <c r="F18" s="14"/>
    </row>
    <row r="19" spans="1:6" x14ac:dyDescent="0.2">
      <c r="A19" s="16"/>
      <c r="B19" s="25" t="s">
        <v>52</v>
      </c>
      <c r="C19" s="18" t="s">
        <v>1</v>
      </c>
      <c r="D19" s="18" t="s">
        <v>70</v>
      </c>
      <c r="E19" s="18" t="s">
        <v>93</v>
      </c>
      <c r="F19" s="14"/>
    </row>
    <row r="20" spans="1:6" x14ac:dyDescent="0.2">
      <c r="A20" s="16"/>
      <c r="B20" s="25" t="s">
        <v>53</v>
      </c>
      <c r="C20" s="18" t="s">
        <v>58</v>
      </c>
      <c r="D20" s="18" t="s">
        <v>100</v>
      </c>
      <c r="E20" s="18" t="s">
        <v>94</v>
      </c>
      <c r="F20" s="14"/>
    </row>
    <row r="21" spans="1:6" x14ac:dyDescent="0.2">
      <c r="A21" s="16"/>
      <c r="B21" s="25" t="s">
        <v>54</v>
      </c>
      <c r="C21" s="18" t="s">
        <v>57</v>
      </c>
      <c r="D21" s="18" t="s">
        <v>71</v>
      </c>
      <c r="E21" s="18" t="s">
        <v>95</v>
      </c>
      <c r="F21" s="14"/>
    </row>
    <row r="22" spans="1:6" x14ac:dyDescent="0.2">
      <c r="A22" s="16"/>
      <c r="B22" s="14"/>
      <c r="C22" s="21"/>
      <c r="D22" s="21"/>
      <c r="E22" s="21"/>
      <c r="F22" s="14"/>
    </row>
    <row r="23" spans="1:6" x14ac:dyDescent="0.2">
      <c r="A23" s="14"/>
      <c r="B23" s="14"/>
      <c r="C23" s="21"/>
      <c r="D23" s="21"/>
      <c r="E23" s="21"/>
      <c r="F23" s="14"/>
    </row>
    <row r="24" spans="1:6" ht="38.25" x14ac:dyDescent="0.2">
      <c r="A24" s="14" t="s">
        <v>22</v>
      </c>
      <c r="B24" s="15" t="s">
        <v>28</v>
      </c>
      <c r="C24" s="18" t="s">
        <v>40</v>
      </c>
      <c r="D24" s="18" t="s">
        <v>72</v>
      </c>
      <c r="E24" s="18" t="s">
        <v>96</v>
      </c>
      <c r="F24" s="14"/>
    </row>
    <row r="25" spans="1:6" ht="25.5" x14ac:dyDescent="0.2">
      <c r="A25" s="14" t="s">
        <v>22</v>
      </c>
      <c r="B25" s="15" t="s">
        <v>29</v>
      </c>
      <c r="C25" s="18" t="s">
        <v>41</v>
      </c>
      <c r="D25" s="18" t="s">
        <v>73</v>
      </c>
      <c r="E25" s="18" t="s">
        <v>97</v>
      </c>
      <c r="F25" s="14"/>
    </row>
    <row r="26" spans="1:6" x14ac:dyDescent="0.2">
      <c r="A26" s="26" t="s">
        <v>22</v>
      </c>
      <c r="B26" s="15" t="s">
        <v>30</v>
      </c>
      <c r="C26" s="18" t="s">
        <v>42</v>
      </c>
      <c r="D26" s="18" t="s">
        <v>74</v>
      </c>
      <c r="E26" s="18" t="s">
        <v>84</v>
      </c>
      <c r="F26" s="14"/>
    </row>
    <row r="27" spans="1:6" x14ac:dyDescent="0.2">
      <c r="A27" s="14"/>
      <c r="B27" s="14"/>
      <c r="C27" s="21"/>
      <c r="D27" s="21"/>
      <c r="E27" s="21"/>
      <c r="F27" s="14"/>
    </row>
    <row r="28" spans="1:6" x14ac:dyDescent="0.2">
      <c r="A28" s="14" t="s">
        <v>22</v>
      </c>
      <c r="B28" s="15" t="s">
        <v>31</v>
      </c>
      <c r="C28" s="1" t="s">
        <v>9</v>
      </c>
      <c r="D28" s="1" t="s">
        <v>75</v>
      </c>
      <c r="E28" s="1" t="s">
        <v>85</v>
      </c>
      <c r="F28" s="14"/>
    </row>
    <row r="29" spans="1:6" x14ac:dyDescent="0.2">
      <c r="A29" s="26" t="s">
        <v>22</v>
      </c>
      <c r="B29" s="22" t="s">
        <v>32</v>
      </c>
      <c r="C29" s="23" t="s">
        <v>43</v>
      </c>
      <c r="D29" s="23" t="s">
        <v>44</v>
      </c>
      <c r="E29" s="23" t="s">
        <v>45</v>
      </c>
      <c r="F29" s="14"/>
    </row>
    <row r="30" spans="1:6" x14ac:dyDescent="0.2">
      <c r="A30" s="14"/>
      <c r="B30" s="14"/>
      <c r="C30" s="21"/>
      <c r="D30" s="21"/>
      <c r="E30" s="21"/>
      <c r="F30" s="14"/>
    </row>
    <row r="31" spans="1:6" x14ac:dyDescent="0.2">
      <c r="A31" s="16"/>
      <c r="B31" s="17"/>
      <c r="C31" s="21"/>
      <c r="D31" s="21"/>
      <c r="E31" s="21"/>
      <c r="F31" s="14"/>
    </row>
    <row r="32" spans="1:6" x14ac:dyDescent="0.2">
      <c r="A32" s="16" t="s">
        <v>33</v>
      </c>
      <c r="B32" s="25" t="s">
        <v>34</v>
      </c>
      <c r="C32" s="18" t="s">
        <v>35</v>
      </c>
      <c r="D32" s="18" t="s">
        <v>76</v>
      </c>
      <c r="E32" s="18" t="s">
        <v>98</v>
      </c>
      <c r="F32" s="14"/>
    </row>
    <row r="33" spans="1:6" ht="25.5" x14ac:dyDescent="0.2">
      <c r="A33" s="16"/>
      <c r="B33" s="25" t="s">
        <v>46</v>
      </c>
      <c r="C33" s="18" t="s">
        <v>47</v>
      </c>
      <c r="D33" s="18" t="s">
        <v>77</v>
      </c>
      <c r="E33" s="18" t="s">
        <v>99</v>
      </c>
      <c r="F33" s="14"/>
    </row>
    <row r="34" spans="1:6" x14ac:dyDescent="0.2">
      <c r="A34" s="16"/>
      <c r="B34" s="14"/>
      <c r="C34" s="21"/>
      <c r="D34" s="21"/>
      <c r="E34" s="21"/>
      <c r="F34" s="14"/>
    </row>
    <row r="35" spans="1:6" ht="14.25" customHeight="1" x14ac:dyDescent="0.2">
      <c r="A35" s="16" t="s">
        <v>33</v>
      </c>
      <c r="B35" s="25" t="s">
        <v>59</v>
      </c>
      <c r="C35" s="18" t="s">
        <v>2</v>
      </c>
      <c r="D35" s="18" t="s">
        <v>78</v>
      </c>
      <c r="E35" s="18" t="s">
        <v>79</v>
      </c>
      <c r="F35" s="14"/>
    </row>
    <row r="36" spans="1:6" x14ac:dyDescent="0.2">
      <c r="A36" s="16"/>
      <c r="B36" s="14"/>
      <c r="C36" s="21"/>
      <c r="D36" s="21"/>
      <c r="E36" s="21"/>
      <c r="F36" s="14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nutzerdefinierte_x0020_ID xmlns="a85bdc46-611b-4a7e-936f-e8248c6e1bca">1011</Benutzerdefinierte_x0020_ID>
    <Kategorie xmlns="a85bdc46-611b-4a7e-936f-e8248c6e1bca">Beherbergungsstatistik</Kategorie>
    <Titel_DE xmlns="a85bdc46-611b-4a7e-936f-e8248c6e1bca">Campingplätze - Graubünden und Schweiz 2008-2023</Titel_DE>
    <PublishingExpirationDate xmlns="http://schemas.microsoft.com/sharepoint/v3" xsi:nil="true"/>
    <PublishingStartDate xmlns="http://schemas.microsoft.com/sharepoint/v3" xsi:nil="true"/>
    <Titel_IT xmlns="a85bdc46-611b-4a7e-936f-e8248c6e1bca">Campeggi - Grigioni e Svizzera 2008-2023</Titel_IT>
    <Titel_RM xmlns="a85bdc46-611b-4a7e-936f-e8248c6e1bca">Campadis – Grischun e Svizra 2008-2023</Titel_RM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C7E3B5B685244E9F316DC5AF52F3F3" ma:contentTypeVersion="6" ma:contentTypeDescription="Ein neues Dokument erstellen." ma:contentTypeScope="" ma:versionID="5922a524ea719d7172c03bd4767f06ed">
  <xsd:schema xmlns:xsd="http://www.w3.org/2001/XMLSchema" xmlns:xs="http://www.w3.org/2001/XMLSchema" xmlns:p="http://schemas.microsoft.com/office/2006/metadata/properties" xmlns:ns1="http://schemas.microsoft.com/sharepoint/v3" xmlns:ns2="a85bdc46-611b-4a7e-936f-e8248c6e1bca" targetNamespace="http://schemas.microsoft.com/office/2006/metadata/properties" ma:root="true" ma:fieldsID="2f5bd5d7e51ad7ad358f4884b85fdf5e" ns1:_="" ns2:_="">
    <xsd:import namespace="http://schemas.microsoft.com/sharepoint/v3"/>
    <xsd:import namespace="a85bdc46-611b-4a7e-936f-e8248c6e1bc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bdc46-611b-4a7e-936f-e8248c6e1bca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7F0E801-C812-489F-8C73-D2E58B9CA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4ACA15-A900-4F66-9FFC-BF65C54DAFCB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b9bbc5c3-42c9-4c30-b7a3-3f0c5e2a5378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DD50E3-8DAA-4468-931E-80AD68CED91E}"/>
</file>

<file path=customXml/itemProps4.xml><?xml version="1.0" encoding="utf-8"?>
<ds:datastoreItem xmlns:ds="http://schemas.openxmlformats.org/officeDocument/2006/customXml" ds:itemID="{7ED4BF62-6457-4639-828F-C6E0A789DB6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Graubünden</vt:lpstr>
      <vt:lpstr>Schweiz</vt:lpstr>
      <vt:lpstr>Uebersetzungen</vt:lpstr>
    </vt:vector>
  </TitlesOfParts>
  <Company>Kantonale Verwaltung Graubünden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Campingplätze</dc:title>
  <dc:creator>Luzius.Stricker@awt.gr.ch</dc:creator>
  <cp:lastModifiedBy>Monstein Urs</cp:lastModifiedBy>
  <dcterms:created xsi:type="dcterms:W3CDTF">2011-04-18T08:09:26Z</dcterms:created>
  <dcterms:modified xsi:type="dcterms:W3CDTF">2024-06-18T06:57:35Z</dcterms:modified>
  <cp:category>Parahotellerie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0x01010061C7E3B5B685244E9F316DC5AF52F3F3</vt:lpwstr>
  </property>
</Properties>
</file>