
<file path=[Content_Types].xml><?xml version="1.0" encoding="utf-8"?>
<Types xmlns="http://schemas.openxmlformats.org/package/2006/content-types">
  <Default Extension="bin" ContentType="application/vnd.openxmlformats-officedocument.spreadsheetml.printerSettings"/>
  <Default Extension="emf" ContentType="application/x-msmetafile"/>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media/image3.emf" ContentType="image/x-emf"/>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campas\Desktop\"/>
    </mc:Choice>
  </mc:AlternateContent>
  <bookViews>
    <workbookView xWindow="3810" yWindow="1695" windowWidth="12030" windowHeight="7080" tabRatio="914"/>
  </bookViews>
  <sheets>
    <sheet name="Gesuch" sheetId="1" r:id="rId1"/>
    <sheet name="Hilfsmappe" sheetId="22" state="hidden" r:id="rId2"/>
    <sheet name="Budget Unterstützungseinheit" sheetId="18" r:id="rId3"/>
    <sheet name="Budget" sheetId="19" r:id="rId4"/>
    <sheet name="Konkubinat - Entschädigung HH" sheetId="33" r:id="rId5"/>
    <sheet name="Merkblatt" sheetId="3" r:id="rId6"/>
    <sheet name="Entbindungserklärung" sheetId="4" r:id="rId7"/>
    <sheet name="Entbindungserklärung LP" sheetId="23" r:id="rId8"/>
    <sheet name="Entbindungserklärung Gemeinde" sheetId="20" r:id="rId9"/>
    <sheet name="Entbindungserklärung Gemein. LP" sheetId="24" r:id="rId10"/>
    <sheet name="Deklaration" sheetId="25" r:id="rId11"/>
    <sheet name="unrechtmässsiger SH Bezug" sheetId="26" r:id="rId12"/>
    <sheet name="unrechtmässsiger SH Bezug LP" sheetId="27" r:id="rId13"/>
    <sheet name="Auszahlung Art. 20 ATSG" sheetId="28" r:id="rId14"/>
    <sheet name="Auszahlung Art. 20 ATSG LP" sheetId="29" r:id="rId15"/>
    <sheet name="Abtretung Nachzahlung ATSG" sheetId="30" r:id="rId16"/>
    <sheet name="Abtretung Nachzahlung ATSG LP" sheetId="31" r:id="rId17"/>
    <sheet name="Abtretung" sheetId="9" r:id="rId18"/>
    <sheet name="Budget (GI)" sheetId="15" r:id="rId19"/>
  </sheets>
  <definedNames>
    <definedName name="_C30_ArbPens" localSheetId="2">'Budget Unterstützungseinheit'!$G$69</definedName>
    <definedName name="AllesBudgetAK" localSheetId="3">Budget!$A$1:$AC$119</definedName>
    <definedName name="AnderePersonenHH">Gesuch!$A$82:$Q$87</definedName>
    <definedName name="ARBGEBER">Gesuch!$F$29</definedName>
    <definedName name="B22_bei">Budget!$C$19</definedName>
    <definedName name="B22_für">Budget!$C$18</definedName>
    <definedName name="B30_Miete" localSheetId="2">'Budget Unterstützungseinheit'!$I$19</definedName>
    <definedName name="B30_NK" localSheetId="2">'Budget Unterstützungseinheit'!$I$21</definedName>
    <definedName name="B41_KVG" localSheetId="2">'Budget Unterstützungseinheit'!$I$25</definedName>
    <definedName name="B41_VVG" localSheetId="2">'Budget Unterstützungseinheit'!$F$27</definedName>
    <definedName name="BA_GebDat1">Budget!$H$11</definedName>
    <definedName name="BA_GebDat10">Budget!$Z$11</definedName>
    <definedName name="BA_GebDat2">Budget!$J$11</definedName>
    <definedName name="BA_GebDat3">Budget!$L$11</definedName>
    <definedName name="BA_GebDat4">Budget!$N$11</definedName>
    <definedName name="BA_GebDat5">Budget!$P$11</definedName>
    <definedName name="BA_GebDat6">Budget!$R$11</definedName>
    <definedName name="BA_GebDat7">Budget!$T$11</definedName>
    <definedName name="BA_GebDat8">Budget!$V$11</definedName>
    <definedName name="BA_GebDat9">Budget!$X$11</definedName>
    <definedName name="BudgAllErzKiFehlbet">Budget!#REF!</definedName>
    <definedName name="BudgetGesuchAb">'Budget Unterstützungseinheit'!$I$6</definedName>
    <definedName name="BudgFehlbet">'Budget Unterstützungseinheit'!$I$116</definedName>
    <definedName name="_xlnm.Print_Area" localSheetId="17">Abtretung!$A$1:$AC$46</definedName>
    <definedName name="_xlnm.Print_Area" localSheetId="15">'Abtretung Nachzahlung ATSG'!$A$1:$K$100</definedName>
    <definedName name="_xlnm.Print_Area" localSheetId="16">'Abtretung Nachzahlung ATSG LP'!$A$1:$K$100</definedName>
    <definedName name="_xlnm.Print_Area" localSheetId="13">'Auszahlung Art. 20 ATSG'!$A$1:$K$102</definedName>
    <definedName name="_xlnm.Print_Area" localSheetId="14">'Auszahlung Art. 20 ATSG LP'!$A$1:$K$102</definedName>
    <definedName name="_xlnm.Print_Area" localSheetId="3">Budget!$A$1:$AB$126</definedName>
    <definedName name="_xlnm.Print_Area" localSheetId="2">'Budget Unterstützungseinheit'!$A$1:$I$124</definedName>
    <definedName name="_xlnm.Print_Area" localSheetId="10">Deklaration!$A$1:$K$136</definedName>
    <definedName name="_xlnm.Print_Area" localSheetId="0">Gesuch!$A$1:$Q$139</definedName>
    <definedName name="_xlnm.Print_Area" localSheetId="5">Merkblatt!$A$1:$G$69</definedName>
    <definedName name="_xlnm.Print_Area">'Konkubinat - Entschädigung HH'!$A$1:$J$92</definedName>
    <definedName name="E12_EINK" localSheetId="2">'Budget Unterstützungseinheit'!$I$69</definedName>
    <definedName name="E23_EINK2" localSheetId="2">'Budget Unterstützungseinheit'!$I$83</definedName>
    <definedName name="F52_ENTHH" localSheetId="2">'Budget Unterstützungseinheit'!$I$87</definedName>
    <definedName name="GS_Adresse">Gesuch!$F$15</definedName>
    <definedName name="GS_AHV">Gesuch!$N$9</definedName>
    <definedName name="GS_AufGdeSeit">Gesuch!$N$23</definedName>
    <definedName name="GS_AufKtSeit">Gesuch!$F$23</definedName>
    <definedName name="GS_AuslStat">Gesuch!$F$21</definedName>
    <definedName name="GS_AUSLSTATBIS">Gesuch!$N$21</definedName>
    <definedName name="GS_AuszModus">Gesuch!$E$95</definedName>
    <definedName name="GS_Beruf">Gesuch!$F$27</definedName>
    <definedName name="GS_ELTERN">Gesuch!$F$33</definedName>
    <definedName name="GS_ELTERN2">Gesuch!$F$35</definedName>
    <definedName name="GS_GebDat">Gesuch!$F$9</definedName>
    <definedName name="GS_Geschlecht">Gesuch!$N$11</definedName>
    <definedName name="GS_Heimatort">Gesuch!$F$13</definedName>
    <definedName name="GS_Heimatstaat">Gesuch!$F$19</definedName>
    <definedName name="GS_HortKT">Gesuch!$N$13</definedName>
    <definedName name="GS_NAME">Gesuch!$F$7</definedName>
    <definedName name="GS_NATEL">Gesuch!$N$17</definedName>
    <definedName name="GS_Ort">Gesuch!$N$15</definedName>
    <definedName name="GS_Ort2">Gesuch!$A$103</definedName>
    <definedName name="GS_PLZ">Gesuch!$K$15</definedName>
    <definedName name="GS_TEL_P">Gesuch!$F$17</definedName>
    <definedName name="GS_UnterstAb">Gesuch!$E$90</definedName>
    <definedName name="GS_UnterstBis">Gesuch!$O$90</definedName>
    <definedName name="GS_VORNAME">Gesuch!$N$7</definedName>
    <definedName name="GS_ZivGesAHV">Gesuch!$C$63</definedName>
    <definedName name="GS_ZivGesGebDat">Gesuch!$C$61</definedName>
    <definedName name="GS_ZivGesHeimatort">Gesuch!$L$61</definedName>
    <definedName name="GS_ZivGesName">Gesuch!$C$59</definedName>
    <definedName name="GS_ZivGesScheiDat">Gesuch!$M$63</definedName>
    <definedName name="GS_ZivGesVorname">Gesuch!$L$59</definedName>
    <definedName name="GS_ZivGetDatGer">Gesuch!$M$47</definedName>
    <definedName name="GS_ZivGetDatTat">Gesuch!$M$45</definedName>
    <definedName name="GS_ZivHeiAHV">Gesuch!$C$43</definedName>
    <definedName name="GS_ZivHeiGebDat">Gesuch!$C$41</definedName>
    <definedName name="GS_ZivHeiHeimatort">Gesuch!$L$41</definedName>
    <definedName name="GS_ZivHeiName">Gesuch!$C$39</definedName>
    <definedName name="GS_ZivHeiVorname">Gesuch!$L$39</definedName>
    <definedName name="GS_Zivil">Gesuch!$F$11</definedName>
    <definedName name="GS_ZivVerAHV">Gesuch!$C$55</definedName>
    <definedName name="GS_ZivVerGebDat">Gesuch!$C$53</definedName>
    <definedName name="GS_ZivVerHeimatort">Gesuch!$L$53</definedName>
    <definedName name="GS_ZivVerName">Gesuch!$C$51</definedName>
    <definedName name="GS_ZivVerToddat">Gesuch!$M$55</definedName>
    <definedName name="GS_ZivVerVorname">Gesuch!$L$51</definedName>
    <definedName name="GS_ZUZUG_GDE">Gesuch!$F$25</definedName>
    <definedName name="Kinder">Gesuch!$A$73:$Q$78</definedName>
    <definedName name="LP_GebDat">Gesuch!$C$69</definedName>
    <definedName name="LP_Heimatort">Gesuch!$L$69</definedName>
    <definedName name="LP_Name">Gesuch!$C$67</definedName>
    <definedName name="LP_Vorname">Gesuch!$L$67</definedName>
    <definedName name="Personenhaushalt">Budget!$C$18</definedName>
    <definedName name="Prin_Area" localSheetId="3">Budget!$A$1:$AC$119</definedName>
    <definedName name="Print_Area" localSheetId="17">Abtretung!$A$1:$AB$46</definedName>
    <definedName name="Print_Area" localSheetId="15">'Abtretung Nachzahlung ATSG'!$A$1:$L$48</definedName>
    <definedName name="Print_Area" localSheetId="16">'Abtretung Nachzahlung ATSG LP'!$A$1:$L$48</definedName>
    <definedName name="Print_Area" localSheetId="13">'Auszahlung Art. 20 ATSG'!$A$1:$L$44</definedName>
    <definedName name="Print_Area" localSheetId="14">'Auszahlung Art. 20 ATSG LP'!$A$1:$L$44</definedName>
    <definedName name="Print_Area" localSheetId="3">Budget!$A$1:$AD$119</definedName>
    <definedName name="Print_Area" localSheetId="2">'Budget Unterstützungseinheit'!$A$1:$I$116</definedName>
    <definedName name="Print_Area" localSheetId="0">Gesuch!$A$1:$R$134</definedName>
    <definedName name="Print_Area" localSheetId="11">'unrechtmässsiger SH Bezug'!$A$1:$H$31</definedName>
    <definedName name="Print_Area" localSheetId="12">'unrechtmässsiger SH Bezug LP'!$A$1:$H$41</definedName>
    <definedName name="Print_Area0001" localSheetId="0">Gesuch!$A$1:$R$133</definedName>
    <definedName name="Print_Area0002" localSheetId="3">Budget!$A$1:$AC$119</definedName>
    <definedName name="Print_Area001" localSheetId="15">'Abtretung Nachzahlung ATSG'!$A$1:$K$48</definedName>
    <definedName name="Print_Area001" localSheetId="16">'Abtretung Nachzahlung ATSG LP'!$A$1:$K$48</definedName>
    <definedName name="Print_Area001" localSheetId="13">'Auszahlung Art. 20 ATSG'!$A$1:$K$44</definedName>
    <definedName name="Print_Area001" localSheetId="14">'Auszahlung Art. 20 ATSG LP'!$A$1:$K$44</definedName>
    <definedName name="Print_Area003" localSheetId="3">Budget!$A$1:$AB$119</definedName>
    <definedName name="Print_Area01" localSheetId="15">'Abtretung Nachzahlung ATSG'!$A$1:$L$48</definedName>
    <definedName name="Print_Area01" localSheetId="16">'Abtretung Nachzahlung ATSG LP'!$A$1:$L$48</definedName>
    <definedName name="Print_Area01" localSheetId="13">'Auszahlung Art. 20 ATSG'!$A$1:$L$44</definedName>
    <definedName name="Print_Area01" localSheetId="14">'Auszahlung Art. 20 ATSG LP'!$A$1:$L$44</definedName>
    <definedName name="Print_Area01">'Konkubinat - Entschädigung HH'!$A$1:$J$92</definedName>
    <definedName name="Print_Area03" localSheetId="2">'Budget Unterstützungseinheit'!$A$1:$I$117</definedName>
    <definedName name="Print_Area04" localSheetId="11">'unrechtmässsiger SH Bezug'!$A$1:$H$33</definedName>
    <definedName name="UNTERST_WOHNS">Gesuch!$N$19</definedName>
  </definedNames>
  <calcPr calcId="162913"/>
</workbook>
</file>

<file path=xl/calcChain.xml><?xml version="1.0" encoding="utf-8"?>
<calcChain xmlns="http://schemas.openxmlformats.org/spreadsheetml/2006/main">
  <c r="J100" i="19" l="1"/>
  <c r="L100" i="19"/>
  <c r="N100" i="19"/>
  <c r="P100" i="19"/>
  <c r="R100" i="19"/>
  <c r="T100" i="19"/>
  <c r="V100" i="19"/>
  <c r="X100" i="19"/>
  <c r="Z100" i="19"/>
  <c r="H100" i="19"/>
  <c r="AB88" i="19"/>
  <c r="AB86" i="19"/>
  <c r="J68" i="33"/>
  <c r="J72" i="33" s="1"/>
  <c r="J74" i="33" s="1"/>
  <c r="J78" i="33" s="1"/>
  <c r="J82" i="33" s="1"/>
  <c r="Z44" i="33"/>
  <c r="Y44" i="33"/>
  <c r="X44" i="33"/>
  <c r="W44" i="33"/>
  <c r="V44" i="33"/>
  <c r="U44" i="33"/>
  <c r="T44" i="33"/>
  <c r="S44" i="33"/>
  <c r="R44" i="33"/>
  <c r="Q44" i="33"/>
  <c r="P44" i="33"/>
  <c r="O44" i="33"/>
  <c r="N44" i="33"/>
  <c r="M44" i="33"/>
  <c r="L44" i="33"/>
  <c r="K44" i="33"/>
  <c r="J42" i="33"/>
  <c r="J44" i="33" s="1"/>
  <c r="J33" i="33"/>
  <c r="W174" i="18" l="1"/>
  <c r="Y164" i="18" s="1"/>
  <c r="U162" i="18" l="1"/>
  <c r="S156" i="18"/>
  <c r="R156" i="18" s="1"/>
  <c r="U160" i="18"/>
  <c r="V162" i="18"/>
  <c r="Y163" i="18"/>
  <c r="V160" i="18"/>
  <c r="W162" i="18"/>
  <c r="T164" i="18"/>
  <c r="Q154" i="18"/>
  <c r="T161" i="18"/>
  <c r="X162" i="18"/>
  <c r="U164" i="18"/>
  <c r="Z164" i="18"/>
  <c r="P153" i="18"/>
  <c r="O153" i="18" s="1"/>
  <c r="U161" i="18"/>
  <c r="V164" i="18"/>
  <c r="U163" i="18"/>
  <c r="O152" i="18"/>
  <c r="R155" i="18"/>
  <c r="T159" i="18"/>
  <c r="W161" i="18"/>
  <c r="V163" i="18"/>
  <c r="X164" i="18"/>
  <c r="T160" i="18"/>
  <c r="X163" i="18"/>
  <c r="T158" i="18"/>
  <c r="T163" i="18"/>
  <c r="V161" i="18"/>
  <c r="W164" i="18"/>
  <c r="U159" i="18"/>
  <c r="T162" i="18"/>
  <c r="W163" i="18"/>
  <c r="H132" i="19"/>
  <c r="O154" i="18" l="1"/>
  <c r="P154" i="18"/>
  <c r="O156" i="18"/>
  <c r="P156" i="18"/>
  <c r="Q156" i="18"/>
  <c r="Q155" i="18"/>
  <c r="P155" i="18"/>
  <c r="O155" i="18"/>
  <c r="V7" i="19"/>
  <c r="T7" i="19"/>
  <c r="F9" i="24" l="1"/>
  <c r="C9" i="24"/>
  <c r="G8" i="24"/>
  <c r="C8" i="24"/>
  <c r="F9" i="20"/>
  <c r="C9" i="20"/>
  <c r="F9" i="23"/>
  <c r="C9" i="23"/>
  <c r="C10" i="23"/>
  <c r="C11" i="23"/>
  <c r="G8" i="23"/>
  <c r="C8" i="23"/>
  <c r="F9" i="4"/>
  <c r="C9" i="4"/>
  <c r="C8" i="4"/>
  <c r="E26" i="9" l="1"/>
  <c r="O22" i="9"/>
  <c r="F20" i="9"/>
  <c r="X9" i="9"/>
  <c r="N9" i="9"/>
  <c r="A9" i="9"/>
  <c r="AA7" i="9"/>
  <c r="Z7" i="9"/>
  <c r="Y7" i="9"/>
  <c r="X7" i="9"/>
  <c r="R7" i="9"/>
  <c r="P7" i="9"/>
  <c r="N7" i="9"/>
  <c r="A7" i="9"/>
  <c r="G39" i="31"/>
  <c r="E16" i="31"/>
  <c r="E14" i="31"/>
  <c r="E12" i="31"/>
  <c r="E10" i="31"/>
  <c r="E8" i="31"/>
  <c r="G39" i="30"/>
  <c r="E16" i="30"/>
  <c r="E14" i="30"/>
  <c r="E12" i="30"/>
  <c r="E10" i="30"/>
  <c r="J8" i="30"/>
  <c r="E8" i="30"/>
  <c r="G30" i="29"/>
  <c r="E16" i="29"/>
  <c r="E14" i="29"/>
  <c r="E12" i="29"/>
  <c r="E10" i="29"/>
  <c r="J8" i="29"/>
  <c r="E8" i="29"/>
  <c r="G30" i="28"/>
  <c r="E16" i="28"/>
  <c r="E14" i="28"/>
  <c r="E12" i="28"/>
  <c r="E10" i="28"/>
  <c r="J8" i="28"/>
  <c r="E8" i="28"/>
  <c r="C12" i="24"/>
  <c r="C11" i="24"/>
  <c r="C10" i="24"/>
  <c r="G8" i="20"/>
  <c r="C12" i="20"/>
  <c r="C11" i="20"/>
  <c r="C10" i="20"/>
  <c r="C8" i="20"/>
  <c r="C12" i="23"/>
  <c r="G8" i="4"/>
  <c r="C12" i="4"/>
  <c r="C11" i="4"/>
  <c r="C10" i="4"/>
  <c r="P172" i="18" l="1"/>
  <c r="P171" i="18"/>
  <c r="P170" i="18"/>
  <c r="P169" i="18"/>
  <c r="P168" i="18"/>
  <c r="P167" i="18"/>
  <c r="T157" i="18" s="1"/>
  <c r="AR177" i="19"/>
  <c r="AQ177" i="19"/>
  <c r="AP177" i="19"/>
  <c r="AO177" i="19"/>
  <c r="AN177" i="19"/>
  <c r="AM177" i="19"/>
  <c r="AL177" i="19"/>
  <c r="AQ176" i="19"/>
  <c r="AP176" i="19"/>
  <c r="AO176" i="19"/>
  <c r="AN176" i="19"/>
  <c r="AM176" i="19"/>
  <c r="AL176" i="19"/>
  <c r="AP175" i="19"/>
  <c r="AO175" i="19"/>
  <c r="AN175" i="19"/>
  <c r="AM175" i="19"/>
  <c r="AL175" i="19"/>
  <c r="AO174" i="19"/>
  <c r="AN174" i="19"/>
  <c r="AM174" i="19"/>
  <c r="AL174" i="19"/>
  <c r="AN173" i="19"/>
  <c r="AM173" i="19"/>
  <c r="AL173" i="19"/>
  <c r="AM172" i="19"/>
  <c r="AL172" i="19"/>
  <c r="AL171" i="19"/>
  <c r="AH169" i="19"/>
  <c r="AH167" i="19"/>
  <c r="AG165" i="19"/>
  <c r="R157" i="18" l="1"/>
  <c r="S157" i="18"/>
  <c r="O157" i="18"/>
  <c r="U158" i="18"/>
  <c r="P157" i="18"/>
  <c r="Q157" i="18"/>
  <c r="AG166" i="19"/>
  <c r="AH166" i="19"/>
  <c r="AG167" i="19"/>
  <c r="AI167" i="19"/>
  <c r="AI168" i="19"/>
  <c r="AJ168" i="19"/>
  <c r="AG169" i="19"/>
  <c r="AK169" i="19"/>
  <c r="AJ169" i="19"/>
  <c r="AI169" i="19"/>
  <c r="AL170" i="19"/>
  <c r="AG168" i="19"/>
  <c r="AH168" i="19"/>
  <c r="E29" i="27"/>
  <c r="E29" i="26"/>
  <c r="O158" i="18" l="1"/>
  <c r="R158" i="18"/>
  <c r="P158" i="18"/>
  <c r="Q158" i="18"/>
  <c r="S158" i="18"/>
  <c r="V159" i="18"/>
  <c r="AJ170" i="19"/>
  <c r="AI170" i="19"/>
  <c r="AK170" i="19"/>
  <c r="AH170" i="19"/>
  <c r="AM171" i="19"/>
  <c r="AG170" i="19"/>
  <c r="V38" i="9"/>
  <c r="S159" i="18" l="1"/>
  <c r="W160" i="18"/>
  <c r="O159" i="18"/>
  <c r="R159" i="18"/>
  <c r="Q159" i="18"/>
  <c r="P159" i="18"/>
  <c r="AK171" i="19"/>
  <c r="AJ171" i="19"/>
  <c r="AI171" i="19"/>
  <c r="AH171" i="19"/>
  <c r="AN172" i="19"/>
  <c r="AG171" i="19"/>
  <c r="I104" i="1"/>
  <c r="P160" i="18" l="1"/>
  <c r="O160" i="18"/>
  <c r="R160" i="18"/>
  <c r="X161" i="18"/>
  <c r="Q160" i="18"/>
  <c r="S160" i="18"/>
  <c r="AK172" i="19"/>
  <c r="AJ172" i="19"/>
  <c r="AO173" i="19"/>
  <c r="AG172" i="19"/>
  <c r="AI172" i="19"/>
  <c r="AH172" i="19"/>
  <c r="S143" i="18"/>
  <c r="S144" i="18"/>
  <c r="S145" i="18"/>
  <c r="S146" i="18"/>
  <c r="S147" i="18"/>
  <c r="S142" i="18"/>
  <c r="Q147" i="18"/>
  <c r="R147" i="18" s="1"/>
  <c r="Q146" i="18"/>
  <c r="R146" i="18" s="1"/>
  <c r="Q145" i="18"/>
  <c r="R145" i="18" s="1"/>
  <c r="Q144" i="18"/>
  <c r="R144" i="18" s="1"/>
  <c r="Q143" i="18"/>
  <c r="R143" i="18" s="1"/>
  <c r="Q142" i="18"/>
  <c r="R142" i="18" s="1"/>
  <c r="Y162" i="18" l="1"/>
  <c r="O161" i="18"/>
  <c r="S161" i="18"/>
  <c r="Q161" i="18"/>
  <c r="R161" i="18"/>
  <c r="P161" i="18"/>
  <c r="AK173" i="19"/>
  <c r="AJ173" i="19"/>
  <c r="AG173" i="19"/>
  <c r="AP174" i="19"/>
  <c r="AI173" i="19"/>
  <c r="AH173" i="19"/>
  <c r="W172" i="18"/>
  <c r="AH182" i="19" s="1"/>
  <c r="Z163" i="18" l="1"/>
  <c r="R162" i="18"/>
  <c r="S162" i="18"/>
  <c r="O162" i="18"/>
  <c r="Q162" i="18"/>
  <c r="P162" i="18"/>
  <c r="AQ175" i="19"/>
  <c r="AK174" i="19"/>
  <c r="AJ174" i="19"/>
  <c r="AI174" i="19"/>
  <c r="AH174" i="19"/>
  <c r="S167" i="18"/>
  <c r="Q170" i="18"/>
  <c r="AH185" i="19"/>
  <c r="AH184" i="19"/>
  <c r="AH183" i="19"/>
  <c r="Q168" i="18"/>
  <c r="AH180" i="19"/>
  <c r="S168" i="18"/>
  <c r="Q167" i="18"/>
  <c r="AH181" i="19"/>
  <c r="Q169" i="18"/>
  <c r="R169" i="18" s="1"/>
  <c r="R163" i="18" l="1"/>
  <c r="Q163" i="18"/>
  <c r="O163" i="18"/>
  <c r="S163" i="18"/>
  <c r="P163" i="18"/>
  <c r="AA164" i="18"/>
  <c r="S169" i="18"/>
  <c r="AG174" i="19"/>
  <c r="AJ175" i="19"/>
  <c r="AI175" i="19"/>
  <c r="AH175" i="19"/>
  <c r="AK175" i="19"/>
  <c r="AR176" i="19"/>
  <c r="Q171" i="18"/>
  <c r="R171" i="18" s="1"/>
  <c r="R170" i="18"/>
  <c r="R168" i="18"/>
  <c r="R167" i="18"/>
  <c r="Q164" i="18" l="1"/>
  <c r="P164" i="18"/>
  <c r="R164" i="18"/>
  <c r="S164" i="18"/>
  <c r="O164" i="18"/>
  <c r="S170" i="18"/>
  <c r="AG175" i="19"/>
  <c r="AS177" i="19"/>
  <c r="AG176" i="19"/>
  <c r="AH176" i="19"/>
  <c r="AI176" i="19"/>
  <c r="AK176" i="19"/>
  <c r="AJ176" i="19"/>
  <c r="Q172" i="18"/>
  <c r="R172" i="18" s="1"/>
  <c r="S171" i="18" l="1"/>
  <c r="AK177" i="19"/>
  <c r="AJ177" i="19"/>
  <c r="AI177" i="19"/>
  <c r="AH177" i="19"/>
  <c r="AG177" i="19"/>
  <c r="G71" i="15"/>
  <c r="G70" i="15"/>
  <c r="G69" i="15"/>
  <c r="G66" i="15"/>
  <c r="G65" i="15"/>
  <c r="G62" i="15"/>
  <c r="G61" i="15"/>
  <c r="G60" i="15"/>
  <c r="G57" i="15"/>
  <c r="G56" i="15"/>
  <c r="G55" i="15"/>
  <c r="G52" i="15"/>
  <c r="G51" i="15"/>
  <c r="G50" i="15"/>
  <c r="G47" i="15"/>
  <c r="G46" i="15"/>
  <c r="G45" i="15"/>
  <c r="S172" i="18" l="1"/>
  <c r="C40" i="24"/>
  <c r="C40" i="23"/>
  <c r="Z11" i="19" l="1"/>
  <c r="X11" i="19"/>
  <c r="V11" i="19"/>
  <c r="T11" i="19"/>
  <c r="R7" i="19"/>
  <c r="R11" i="19" s="1"/>
  <c r="P7" i="19"/>
  <c r="P11" i="19" s="1"/>
  <c r="N7" i="19"/>
  <c r="N11" i="19" s="1"/>
  <c r="L7" i="19"/>
  <c r="L11" i="19" s="1"/>
  <c r="J7" i="19"/>
  <c r="J11" i="19" s="1"/>
  <c r="C7" i="19"/>
  <c r="H7" i="19"/>
  <c r="H11" i="19" s="1"/>
  <c r="AI180" i="19" l="1"/>
  <c r="AJ180" i="19" s="1"/>
  <c r="AK180" i="19" l="1"/>
  <c r="AI181" i="19"/>
  <c r="AJ181" i="19" s="1"/>
  <c r="A133" i="1"/>
  <c r="AK181" i="19" l="1"/>
  <c r="AI182" i="19"/>
  <c r="AJ182" i="19" s="1"/>
  <c r="G41" i="15"/>
  <c r="G39" i="15"/>
  <c r="G40" i="15"/>
  <c r="AI183" i="19" l="1"/>
  <c r="AJ183" i="19" s="1"/>
  <c r="AK182" i="19"/>
  <c r="I6" i="18"/>
  <c r="G7" i="15" s="1"/>
  <c r="AI184" i="19" l="1"/>
  <c r="AJ184" i="19" s="1"/>
  <c r="AK183" i="19"/>
  <c r="AK184" i="19" l="1"/>
  <c r="AI185" i="19"/>
  <c r="AJ185" i="19" s="1"/>
  <c r="AK185" i="19" l="1"/>
  <c r="C40" i="4"/>
  <c r="C40" i="20" l="1"/>
  <c r="E63" i="3"/>
  <c r="A63" i="3"/>
  <c r="C7" i="15"/>
  <c r="D12" i="9"/>
  <c r="T103" i="1" l="1"/>
  <c r="A29" i="27" s="1"/>
  <c r="A29" i="26" l="1"/>
  <c r="C35" i="24"/>
  <c r="C35" i="23"/>
  <c r="A59" i="3"/>
  <c r="C35" i="20"/>
  <c r="C35" i="4"/>
  <c r="A39" i="30" l="1"/>
  <c r="A39" i="31"/>
  <c r="A30" i="28"/>
  <c r="A30" i="29"/>
  <c r="Z130" i="19"/>
  <c r="X130" i="19"/>
  <c r="V130" i="19"/>
  <c r="T130" i="19"/>
  <c r="R130" i="19"/>
  <c r="P130" i="19"/>
  <c r="N130" i="19"/>
  <c r="L130" i="19"/>
  <c r="J130" i="19"/>
  <c r="H130" i="19"/>
  <c r="C6" i="18" l="1"/>
  <c r="J26" i="19"/>
  <c r="H24" i="19"/>
  <c r="Z110" i="19"/>
  <c r="X110" i="19"/>
  <c r="V110" i="19"/>
  <c r="T110" i="19"/>
  <c r="R110" i="19"/>
  <c r="P110" i="19"/>
  <c r="N110" i="19"/>
  <c r="L110" i="19"/>
  <c r="J110" i="19"/>
  <c r="H110" i="19"/>
  <c r="AB98" i="19"/>
  <c r="AB97" i="19"/>
  <c r="AB94" i="19"/>
  <c r="AB92" i="19"/>
  <c r="AB90" i="19"/>
  <c r="AB84" i="19"/>
  <c r="AB82" i="19"/>
  <c r="AB78" i="19"/>
  <c r="AB69" i="19"/>
  <c r="AB68" i="19"/>
  <c r="AB64" i="19"/>
  <c r="AB63" i="19"/>
  <c r="AB62" i="19"/>
  <c r="AB61" i="19"/>
  <c r="AB57" i="19"/>
  <c r="AB56" i="19"/>
  <c r="AB55" i="19"/>
  <c r="AB54" i="19"/>
  <c r="AB50" i="19"/>
  <c r="AB49" i="19"/>
  <c r="AB48" i="19"/>
  <c r="AB47" i="19"/>
  <c r="AB43" i="19"/>
  <c r="AB42" i="19"/>
  <c r="AB41" i="19"/>
  <c r="AB40" i="19"/>
  <c r="AB34" i="19"/>
  <c r="AB32" i="19"/>
  <c r="AB30" i="19"/>
  <c r="Z26" i="19"/>
  <c r="X26" i="19"/>
  <c r="V26" i="19"/>
  <c r="T26" i="19"/>
  <c r="R26" i="19"/>
  <c r="P26" i="19"/>
  <c r="N26" i="19"/>
  <c r="L26" i="19"/>
  <c r="H26" i="19"/>
  <c r="Z24" i="19"/>
  <c r="X24" i="19"/>
  <c r="V24" i="19"/>
  <c r="T24" i="19"/>
  <c r="R24" i="19"/>
  <c r="P24" i="19"/>
  <c r="N24" i="19"/>
  <c r="L24" i="19"/>
  <c r="J24" i="19"/>
  <c r="AB21" i="19"/>
  <c r="G110" i="19" l="1"/>
  <c r="AB100" i="19"/>
  <c r="AB26" i="19"/>
  <c r="AB24" i="19"/>
  <c r="AC19" i="19"/>
  <c r="Z19" i="19" l="1"/>
  <c r="J19" i="19"/>
  <c r="J71" i="19" s="1"/>
  <c r="J74" i="19" s="1"/>
  <c r="J102" i="19" s="1"/>
  <c r="J112" i="19" s="1"/>
  <c r="X19" i="19"/>
  <c r="X71" i="19" s="1"/>
  <c r="X74" i="19" s="1"/>
  <c r="X102" i="19" s="1"/>
  <c r="X112" i="19" s="1"/>
  <c r="V19" i="19"/>
  <c r="V71" i="19" s="1"/>
  <c r="V74" i="19" s="1"/>
  <c r="V102" i="19" s="1"/>
  <c r="V112" i="19" s="1"/>
  <c r="L19" i="19"/>
  <c r="L71" i="19" s="1"/>
  <c r="L74" i="19" s="1"/>
  <c r="L102" i="19" s="1"/>
  <c r="L112" i="19" s="1"/>
  <c r="T19" i="19"/>
  <c r="T71" i="19" s="1"/>
  <c r="T74" i="19" s="1"/>
  <c r="T102" i="19" s="1"/>
  <c r="T112" i="19" s="1"/>
  <c r="R19" i="19"/>
  <c r="R71" i="19" s="1"/>
  <c r="R74" i="19" s="1"/>
  <c r="R102" i="19" s="1"/>
  <c r="R112" i="19" s="1"/>
  <c r="P19" i="19"/>
  <c r="P71" i="19" s="1"/>
  <c r="P74" i="19" s="1"/>
  <c r="P102" i="19" s="1"/>
  <c r="P112" i="19" s="1"/>
  <c r="N19" i="19"/>
  <c r="N71" i="19" s="1"/>
  <c r="N74" i="19" s="1"/>
  <c r="N102" i="19" s="1"/>
  <c r="N112" i="19" s="1"/>
  <c r="H19" i="19"/>
  <c r="H71" i="19" s="1"/>
  <c r="H74" i="19" s="1"/>
  <c r="H102" i="19" s="1"/>
  <c r="H112" i="19" s="1"/>
  <c r="P132" i="19" l="1"/>
  <c r="R132" i="19"/>
  <c r="L132" i="19"/>
  <c r="V132" i="19"/>
  <c r="X132" i="19"/>
  <c r="T132" i="19"/>
  <c r="J132" i="19"/>
  <c r="N132" i="19"/>
  <c r="AB19" i="19"/>
  <c r="X131" i="19"/>
  <c r="J131" i="19"/>
  <c r="H131" i="19"/>
  <c r="V131" i="19"/>
  <c r="R131" i="19"/>
  <c r="N131" i="19"/>
  <c r="L131" i="19"/>
  <c r="T131" i="19"/>
  <c r="P131" i="19"/>
  <c r="Z71" i="19"/>
  <c r="Z74" i="19" s="1"/>
  <c r="Z102" i="19" s="1"/>
  <c r="Z112" i="19" s="1"/>
  <c r="P133" i="19" l="1"/>
  <c r="X133" i="19"/>
  <c r="T133" i="19"/>
  <c r="V133" i="19"/>
  <c r="R133" i="19"/>
  <c r="L133" i="19"/>
  <c r="J133" i="19"/>
  <c r="N133" i="19"/>
  <c r="Z132" i="19"/>
  <c r="Z131" i="19"/>
  <c r="AB71" i="19"/>
  <c r="AB74" i="19" s="1"/>
  <c r="AB102" i="19" s="1"/>
  <c r="AC78" i="19"/>
  <c r="Z133" i="19" l="1"/>
  <c r="H133" i="19" l="1"/>
  <c r="AB112" i="19" l="1"/>
  <c r="AB110" i="19"/>
  <c r="AB108" i="19"/>
  <c r="AB107" i="19"/>
  <c r="AB106" i="19"/>
  <c r="B71" i="15" l="1"/>
  <c r="B70" i="15"/>
  <c r="B69" i="15"/>
  <c r="B66" i="15"/>
  <c r="B65" i="15"/>
  <c r="B62" i="15"/>
  <c r="B61" i="15"/>
  <c r="B60" i="15"/>
  <c r="B57" i="15"/>
  <c r="B56" i="15"/>
  <c r="B55" i="15"/>
  <c r="B52" i="15"/>
  <c r="B51" i="15"/>
  <c r="B50" i="15"/>
  <c r="B47" i="15"/>
  <c r="B46" i="15"/>
  <c r="B45" i="15"/>
  <c r="I104" i="18" l="1"/>
  <c r="I93" i="18"/>
  <c r="I110" i="18" s="1"/>
  <c r="J14" i="18"/>
  <c r="I14" i="18" s="1"/>
  <c r="G11" i="15" l="1"/>
  <c r="I61" i="18"/>
  <c r="I108" i="18" s="1"/>
  <c r="G25" i="15" l="1"/>
  <c r="G22" i="15"/>
  <c r="G35" i="15"/>
  <c r="G19" i="15"/>
  <c r="G33" i="15"/>
  <c r="G17" i="15"/>
  <c r="G30" i="15"/>
  <c r="G15" i="15"/>
  <c r="G28" i="15"/>
  <c r="I64" i="18"/>
  <c r="I95" i="18" s="1"/>
  <c r="I112" i="18" s="1"/>
  <c r="I114" i="18" s="1"/>
  <c r="I116" i="18" s="1"/>
  <c r="O92" i="1" s="1"/>
  <c r="G36" i="15" l="1"/>
  <c r="G37" i="15" s="1"/>
  <c r="E133" i="1"/>
  <c r="M38" i="9" l="1"/>
  <c r="I103" i="1"/>
  <c r="A32" i="9" l="1"/>
  <c r="A31" i="9"/>
  <c r="E59" i="3" l="1"/>
  <c r="A38" i="9"/>
  <c r="G73" i="15" l="1"/>
</calcChain>
</file>

<file path=xl/comments1.xml><?xml version="1.0" encoding="utf-8"?>
<comments xmlns="http://schemas.openxmlformats.org/spreadsheetml/2006/main">
  <authors>
    <author>Wild Mareike</author>
  </authors>
  <commentList>
    <comment ref="I16" authorId="0" shapeId="0">
      <text>
        <r>
          <rPr>
            <b/>
            <sz val="9"/>
            <color indexed="81"/>
            <rFont val="Segoe UI"/>
            <family val="2"/>
          </rPr>
          <t xml:space="preserve">- Persone che vivono in comunità abitative d'interessi
- Giovani adulti
- Persone che soggiornano in istituto 
- Persone che hanno adottato forme aditative particolari
- Genitori beneficiari di diritti di visita </t>
        </r>
      </text>
    </comment>
    <comment ref="I19" authorId="0" shapeId="0">
      <text>
        <r>
          <rPr>
            <b/>
            <sz val="9"/>
            <color indexed="81"/>
            <rFont val="Segoe UI"/>
            <family val="2"/>
          </rPr>
          <t>Tenere in considerazione i limiti massimi di spese di alloggio indicati dai Comuni!!
Vedi anche il Manuale di assistenza sociale, B-Copertura die bisogni primari, Affitto</t>
        </r>
      </text>
    </comment>
    <comment ref="I21" authorId="0" shapeId="0">
      <text>
        <r>
          <rPr>
            <b/>
            <sz val="9"/>
            <color indexed="81"/>
            <rFont val="Segoe UI"/>
            <family val="2"/>
          </rPr>
          <t xml:space="preserve">- Spese di alloggio per le comunità abitative 
- Spese di alloggio per giovani adulti 
- Spese di alloggio per genitori beneficiari di diritti di visita 
- Spese di alloggio per le abitazioni in proprietà 
- (Tasso d'interesse ipotecario e spese accessorie usuali C.4.2.  9) </t>
        </r>
      </text>
    </comment>
    <comment ref="I27" authorId="0" shapeId="0">
      <text>
        <r>
          <rPr>
            <b/>
            <sz val="9"/>
            <color indexed="81"/>
            <rFont val="Segoe UI"/>
            <family val="2"/>
          </rPr>
          <t>Franchigia massima di CHF 30.00 non viene dedotta automaticamente (Art. 9 DELCAss)
Se i benefici della LCA sono riconosciuti dal comune, allora nessuna deduzione finanziaria.</t>
        </r>
      </text>
    </comment>
    <comment ref="I77" authorId="0" shapeId="0">
      <text>
        <r>
          <rPr>
            <b/>
            <sz val="9"/>
            <color indexed="81"/>
            <rFont val="Segoe UI"/>
            <family val="2"/>
          </rPr>
          <t xml:space="preserve"> anche per i partner registrati </t>
        </r>
      </text>
    </comment>
    <comment ref="I81" authorId="0" shapeId="0">
      <text>
        <r>
          <rPr>
            <b/>
            <sz val="9"/>
            <color indexed="81"/>
            <rFont val="Segoe UI"/>
            <family val="2"/>
          </rPr>
          <t>incluso indennità sociale speciale</t>
        </r>
      </text>
    </comment>
    <comment ref="I85" authorId="0" shapeId="0">
      <text>
        <r>
          <rPr>
            <b/>
            <sz val="9"/>
            <color indexed="81"/>
            <rFont val="Segoe UI"/>
            <family val="2"/>
          </rPr>
          <t>Si prega di notare che nel caso di pensioni con prestazioni complementari, i sussidi dell'assicurazione sanitaria devono essere adeguati.</t>
        </r>
      </text>
    </comment>
    <comment ref="I100" authorId="0" shapeId="0">
      <text>
        <r>
          <rPr>
            <b/>
            <sz val="9"/>
            <color indexed="81"/>
            <rFont val="Segoe UI"/>
            <family val="2"/>
          </rPr>
          <t>Franchigia prestazioni lavorative = max Fr. 500.-
Qualificazione profess. = max Fr. 300.-
Il limite massimo per l'assegno integrativo Aint e/ o le parti non computabili del reddito PNC ammonta a Fr. 650.- per nucleo familiare al mese.</t>
        </r>
      </text>
    </comment>
    <comment ref="I112" authorId="0" shapeId="0">
      <text>
        <r>
          <rPr>
            <b/>
            <sz val="9"/>
            <color indexed="81"/>
            <rFont val="Segoe UI"/>
            <family val="2"/>
          </rPr>
          <t>Franchigie da reddito e/ o contributi integrativi vengono presi in conto solo se risulta un deficit, ossia il diritto all'assistenza</t>
        </r>
      </text>
    </comment>
  </commentList>
</comments>
</file>

<file path=xl/comments2.xml><?xml version="1.0" encoding="utf-8"?>
<comments xmlns="http://schemas.openxmlformats.org/spreadsheetml/2006/main">
  <authors>
    <author>Wild Mareike</author>
    <author>Caminada Pascal Gian</author>
  </authors>
  <commentList>
    <comment ref="D51" authorId="0" shapeId="0">
      <text>
        <r>
          <rPr>
            <sz val="9"/>
            <color indexed="81"/>
            <rFont val="Segoe UI"/>
            <family val="2"/>
          </rPr>
          <t>compreso qualsiasi assegno sociale speciale</t>
        </r>
      </text>
    </comment>
    <comment ref="J74" authorId="1" shapeId="0">
      <text>
        <r>
          <rPr>
            <b/>
            <sz val="9"/>
            <color indexed="81"/>
            <rFont val="Segoe UI"/>
            <family val="2"/>
          </rPr>
          <t>Se non si tiene conto del contributo di concubinato</t>
        </r>
        <r>
          <rPr>
            <sz val="9"/>
            <color indexed="81"/>
            <rFont val="Segoe UI"/>
            <family val="2"/>
          </rPr>
          <t>, ma di un indennizzo per la gestione dell'economia domestica</t>
        </r>
        <r>
          <rPr>
            <b/>
            <sz val="9"/>
            <color indexed="81"/>
            <rFont val="Segoe UI"/>
            <family val="2"/>
          </rPr>
          <t>, inserire qui fr 0.00.</t>
        </r>
      </text>
    </comment>
    <comment ref="B78" authorId="1" shapeId="0">
      <text>
        <r>
          <rPr>
            <b/>
            <sz val="9"/>
            <color indexed="81"/>
            <rFont val="Segoe UI"/>
            <family val="2"/>
          </rPr>
          <t>Die Entschädigung ist im Rahmen der finanziellen Leistungsfähigkeit mindestens zu verdoppeln, wenn eines oder mehrere Kinder der pflichtigen Person betreut werden (SKOS-Richtlinien D.4.5. Absatz 3).</t>
        </r>
      </text>
    </comment>
    <comment ref="H78" authorId="1" shapeId="0">
      <text>
        <r>
          <rPr>
            <b/>
            <sz val="9"/>
            <color indexed="81"/>
            <rFont val="Segoe UI"/>
            <family val="2"/>
          </rPr>
          <t>Entro i limiti della capacità finanziaria, l’indennità deve essere perlomeno raddoppiata se la persona beneficiaria del sostegno si occupa della cura di uno o più figli della persona debitrice. (Linee guida COSAS D.4.5. paragrafo 3).</t>
        </r>
      </text>
    </comment>
  </commentList>
</comments>
</file>

<file path=xl/sharedStrings.xml><?xml version="1.0" encoding="utf-8"?>
<sst xmlns="http://schemas.openxmlformats.org/spreadsheetml/2006/main" count="835" uniqueCount="481">
  <si>
    <t>Geburtsdatum:</t>
  </si>
  <si>
    <t xml:space="preserve"> </t>
  </si>
  <si>
    <t>CHF</t>
  </si>
  <si>
    <t>Personen</t>
  </si>
  <si>
    <t>plus</t>
  </si>
  <si>
    <t>Monat</t>
  </si>
  <si>
    <t>pro P.</t>
  </si>
  <si>
    <t>-</t>
  </si>
  <si>
    <t>à</t>
  </si>
  <si>
    <t>Total</t>
  </si>
  <si>
    <t>Betreuender Elternteil</t>
  </si>
  <si>
    <t>Budget</t>
  </si>
  <si>
    <t>Person vorhanden</t>
  </si>
  <si>
    <t>Klientalter</t>
  </si>
  <si>
    <t>(1)</t>
  </si>
  <si>
    <t>(2)</t>
  </si>
  <si>
    <t/>
  </si>
  <si>
    <t>Zwischensumme vor EFB</t>
  </si>
  <si>
    <t>Zählt in Unterstützungseinheit</t>
  </si>
  <si>
    <t>C.3.</t>
  </si>
  <si>
    <t>C.3.1.</t>
  </si>
  <si>
    <t>C.3.2.</t>
  </si>
  <si>
    <t>C.4.1.</t>
  </si>
  <si>
    <t>C.4.2.</t>
  </si>
  <si>
    <t>C.5.</t>
  </si>
  <si>
    <t xml:space="preserve">C.6.2. </t>
  </si>
  <si>
    <t>C.6.3.</t>
  </si>
  <si>
    <t>C.6.4.</t>
  </si>
  <si>
    <t>C.6.5.</t>
  </si>
  <si>
    <t>D.1.</t>
  </si>
  <si>
    <t xml:space="preserve">D.1. </t>
  </si>
  <si>
    <t>D.4.1.</t>
  </si>
  <si>
    <t>D.4.2.</t>
  </si>
  <si>
    <t xml:space="preserve">C.3. </t>
  </si>
  <si>
    <t xml:space="preserve">C.5. </t>
  </si>
  <si>
    <t xml:space="preserve">C.6. </t>
  </si>
  <si>
    <t xml:space="preserve">C.6.3. </t>
  </si>
  <si>
    <t xml:space="preserve">C.3.1. </t>
  </si>
  <si>
    <t xml:space="preserve">C.4. </t>
  </si>
  <si>
    <t xml:space="preserve">C.4.1. </t>
  </si>
  <si>
    <t xml:space="preserve">C.4.2. </t>
  </si>
  <si>
    <t xml:space="preserve">C.6.4. </t>
  </si>
  <si>
    <t xml:space="preserve">C.6.5. </t>
  </si>
  <si>
    <t>D.4.5.</t>
  </si>
  <si>
    <t>C.4.</t>
  </si>
  <si>
    <t>Abzug</t>
  </si>
  <si>
    <t>Indicazioni sulle persone e sulle professioni si riferiscono ad ambedue i sessi</t>
  </si>
  <si>
    <t>Richiedente:</t>
  </si>
  <si>
    <t>Cognome</t>
  </si>
  <si>
    <t>Data di nascita</t>
  </si>
  <si>
    <t>Attinenza</t>
  </si>
  <si>
    <t>Indirizzo</t>
  </si>
  <si>
    <t>Nome</t>
  </si>
  <si>
    <t>No. AVS</t>
  </si>
  <si>
    <t>Comune assistenz.:</t>
  </si>
  <si>
    <t>Cognome:</t>
  </si>
  <si>
    <t>Data di nascita:</t>
  </si>
  <si>
    <t>Stato civile:</t>
  </si>
  <si>
    <t>Attinenza:</t>
  </si>
  <si>
    <t>Indirizzo:</t>
  </si>
  <si>
    <t>Telefono:</t>
  </si>
  <si>
    <t>Nazionalità:</t>
  </si>
  <si>
    <t>Permesso dimora:</t>
  </si>
  <si>
    <t>Soggiorno nel Cantone dal:</t>
  </si>
  <si>
    <t>Arrivo dal Comune/Cantone:</t>
  </si>
  <si>
    <t>Professione:</t>
  </si>
  <si>
    <t>Datore lavoro:</t>
  </si>
  <si>
    <t>Nome:</t>
  </si>
  <si>
    <t>No. AVS:</t>
  </si>
  <si>
    <t>Sesso:</t>
  </si>
  <si>
    <t>Cantone origine:</t>
  </si>
  <si>
    <t>NAP / Luogo:</t>
  </si>
  <si>
    <t>Cellulare:</t>
  </si>
  <si>
    <t>Valido fino al:</t>
  </si>
  <si>
    <t>Soggiorno comune dal:</t>
  </si>
  <si>
    <t>Nome e indirizzo</t>
  </si>
  <si>
    <t>Genitori:</t>
  </si>
  <si>
    <t>Sposato:</t>
  </si>
  <si>
    <t>Nato il:</t>
  </si>
  <si>
    <t>Dati personali del coniuge</t>
  </si>
  <si>
    <t>Data della separazione effettiva:</t>
  </si>
  <si>
    <t>Data della separazione legale:</t>
  </si>
  <si>
    <t>Separato:</t>
  </si>
  <si>
    <t>Nato il</t>
  </si>
  <si>
    <t>ap:</t>
  </si>
  <si>
    <t>ap</t>
  </si>
  <si>
    <t>si</t>
  </si>
  <si>
    <t>no</t>
  </si>
  <si>
    <t>Assistenza dal</t>
  </si>
  <si>
    <r>
      <t xml:space="preserve">Quota assistenziale sec. foglio di calcolo </t>
    </r>
    <r>
      <rPr>
        <sz val="8"/>
        <rFont val="Arial"/>
        <family val="2"/>
      </rPr>
      <t>(+ cm, +sussidi)</t>
    </r>
  </si>
  <si>
    <t xml:space="preserve">presumibilmente fino al </t>
  </si>
  <si>
    <t>Modalità di pagamento</t>
  </si>
  <si>
    <t xml:space="preserve">Invii una copia della decisione a </t>
  </si>
  <si>
    <t>.</t>
  </si>
  <si>
    <t>Luogo</t>
  </si>
  <si>
    <t>Luogo:</t>
  </si>
  <si>
    <t>Data:</t>
  </si>
  <si>
    <t>**  Firma dei richiedenti:</t>
  </si>
  <si>
    <t>** Doppia firma coniugi, relazione stabile di concubinato, unione domestica registrata</t>
  </si>
  <si>
    <t>Vedovo:</t>
  </si>
  <si>
    <t>Dati personali dell'ex - coniuge</t>
  </si>
  <si>
    <t>Dati personali del coniuge defunto</t>
  </si>
  <si>
    <t>Divorziato:</t>
  </si>
  <si>
    <t>Partner attuale:</t>
  </si>
  <si>
    <t>Data decesso:</t>
  </si>
  <si>
    <t>Data divorzio:</t>
  </si>
  <si>
    <t>Figli:</t>
  </si>
  <si>
    <t>Altre persone abitanti con il richiedente, ad es. figliastri, genitori ecc.:</t>
  </si>
  <si>
    <t>Presa di posizione del Servizio sociale regionale:</t>
  </si>
  <si>
    <t>Timbro e firma</t>
  </si>
  <si>
    <t>Numeri e lettere si rapportano alle direttive per l'aiuto sociale (COSAS)</t>
  </si>
  <si>
    <t>Richiesta dal:</t>
  </si>
  <si>
    <t>C. Copertura dei bisogni primari (uscite)</t>
  </si>
  <si>
    <t xml:space="preserve">Forfait di mantenimento (FM) </t>
  </si>
  <si>
    <t>Fabbisogno di base: in generale</t>
  </si>
  <si>
    <t>per</t>
  </si>
  <si>
    <t>di</t>
  </si>
  <si>
    <t>persone nel nucleo familiare</t>
  </si>
  <si>
    <t>persone assistite</t>
  </si>
  <si>
    <t>CHF al mese</t>
  </si>
  <si>
    <t>Fabbisogno di base: in particolare</t>
  </si>
  <si>
    <t xml:space="preserve">Alloggio </t>
  </si>
  <si>
    <t>Spese di alloggio e spese accessorie in generale</t>
  </si>
  <si>
    <t>Spese di alloggio particolari</t>
  </si>
  <si>
    <t>Cure mediche di base</t>
  </si>
  <si>
    <t>Premi base della cassa malati Lamal*</t>
  </si>
  <si>
    <t>Assicurazioni complementari LCA</t>
  </si>
  <si>
    <t xml:space="preserve">Voce di spesa: spese per le partecipazioni e le franchigie </t>
  </si>
  <si>
    <t xml:space="preserve">Prestazioni circostanziali (PCi) </t>
  </si>
  <si>
    <t>Formazione</t>
  </si>
  <si>
    <t>Reddito</t>
  </si>
  <si>
    <t>Famiglia</t>
  </si>
  <si>
    <t>Salute</t>
  </si>
  <si>
    <t>C.6.6. / C.6.8. Alloggio e trasloco / altre PCi</t>
  </si>
  <si>
    <t>Totale uscite</t>
  </si>
  <si>
    <t>Totale uscite (riporto)</t>
  </si>
  <si>
    <t xml:space="preserve">D. Commisurazione delle prestazioni (entrate) </t>
  </si>
  <si>
    <t>Nome, cognome</t>
  </si>
  <si>
    <t>attività</t>
  </si>
  <si>
    <t>Reddito da lavoro</t>
  </si>
  <si>
    <t>Entrate dei minorenni</t>
  </si>
  <si>
    <t>Alimenti figli</t>
  </si>
  <si>
    <t>Entrate da rendite/ assicurazioni / sussidi supplementari</t>
  </si>
  <si>
    <t>Sussidi cassa malati (completo)</t>
  </si>
  <si>
    <r>
      <t xml:space="preserve">Assegni figli / assegni formazione </t>
    </r>
    <r>
      <rPr>
        <sz val="8"/>
        <rFont val="Arial"/>
        <family val="2"/>
      </rPr>
      <t>(se non già compresi nel reddito)</t>
    </r>
  </si>
  <si>
    <r>
      <t xml:space="preserve">D.4.4. / D.4.5. </t>
    </r>
    <r>
      <rPr>
        <sz val="8"/>
        <rFont val="Arial"/>
        <family val="2"/>
      </rPr>
      <t>Contributo di concubinato / Indennità per la conduzione dell'economia domestica</t>
    </r>
  </si>
  <si>
    <t>Altre entrate:</t>
  </si>
  <si>
    <t>Totale entrate</t>
  </si>
  <si>
    <t>Deficit (-) / Eccedenza (+)</t>
  </si>
  <si>
    <t>C.6.7. / D.2. Assegni integrativi (SI) / Franchigie da reddito (FR) (max 650.-)</t>
  </si>
  <si>
    <t>Totale assegni integrativi (SI) / Franchigie da reddito (FR)</t>
  </si>
  <si>
    <t>Calcolo dell'assistenza pubblica</t>
  </si>
  <si>
    <t>Totale fabbisogno computabile</t>
  </si>
  <si>
    <t>Totale entrate computabili</t>
  </si>
  <si>
    <t>Totale assegni integrativi / Francigie da reddito</t>
  </si>
  <si>
    <t>D E F I C I T   ( - )   /   E C C E D E N Z A   ( + )</t>
  </si>
  <si>
    <t>** per coniugi e partner registrati</t>
  </si>
  <si>
    <t>Mantenimento coniuge**</t>
  </si>
  <si>
    <t>Adulto</t>
  </si>
  <si>
    <t>Cognome Nome</t>
  </si>
  <si>
    <t xml:space="preserve">C. Copertura dei bisogni primari (uscite) </t>
  </si>
  <si>
    <t xml:space="preserve">Spese di alloggio particolari </t>
  </si>
  <si>
    <t>Premi base della cassa malati Lamal</t>
  </si>
  <si>
    <t>C.6.</t>
  </si>
  <si>
    <t xml:space="preserve">Formazione </t>
  </si>
  <si>
    <t xml:space="preserve">Reddito </t>
  </si>
  <si>
    <t>Totale costi computabili</t>
  </si>
  <si>
    <t>Attività %</t>
  </si>
  <si>
    <t xml:space="preserve">Assegni figli / assegni formazione </t>
  </si>
  <si>
    <t xml:space="preserve">Entrate da rendite/ assicurazioni / sussidi supplementari </t>
  </si>
  <si>
    <r>
      <t xml:space="preserve">Reddito senza assegni figli </t>
    </r>
    <r>
      <rPr>
        <sz val="8"/>
        <rFont val="Arial"/>
        <family val="2"/>
      </rPr>
      <t>(genitore o figlio)</t>
    </r>
  </si>
  <si>
    <t>C.6.6./C.6.8. Alloggio e trasloco / altre PCi</t>
  </si>
  <si>
    <t>D E F I C I T ( - )</t>
  </si>
  <si>
    <t>Promemoria per beneficiari di prestazioni assistenziali</t>
  </si>
  <si>
    <t>Le designazioni di persone e professioni si riferiscono ad entrambi i sessi</t>
  </si>
  <si>
    <t>L'assistenza pubblica garantisce il sostentamento di persone bisognose, promuove la loro indipendenza economica</t>
  </si>
  <si>
    <t>e personale e garantisce l'integrazione sociale.</t>
  </si>
  <si>
    <t>Diritto</t>
  </si>
  <si>
    <t>Condizioni</t>
  </si>
  <si>
    <t>Chi beneficia dell'assistenza sociale deve fare tutto il possibile per alleviare o  eliminare la situazione di bisogno.</t>
  </si>
  <si>
    <t>Presenza nel luogo di domicilio</t>
  </si>
  <si>
    <t>Competenza</t>
  </si>
  <si>
    <t>Calcolo</t>
  </si>
  <si>
    <t>Rimborso</t>
  </si>
  <si>
    <t>Il comune competente può richiedere il rimborso delle prestazioni assistenziali:</t>
  </si>
  <si>
    <t xml:space="preserve">• se la Sua sostanza o il Suo reddito sono sostanzialmente migliorati (art. 11 cpv. 2 LA). </t>
  </si>
  <si>
    <t xml:space="preserve">  Il rimborso può avvenire solo se non provoca una nuova situazione di bisogno.</t>
  </si>
  <si>
    <t>Obbligo di notifica nell'ambito del diritto in materia di stranieri (art. 82b OASA)</t>
  </si>
  <si>
    <t>Obbligo di assistenza dei familiari</t>
  </si>
  <si>
    <t>Di principio l'obbligo di assistenza dei familiari precede l'assistenza pubblica.</t>
  </si>
  <si>
    <r>
      <t xml:space="preserve">Ho letto il </t>
    </r>
    <r>
      <rPr>
        <b/>
        <sz val="10"/>
        <rFont val="Arial"/>
        <family val="2"/>
      </rPr>
      <t>Promemoria per beneficiari di prestazioni assistenziali</t>
    </r>
    <r>
      <rPr>
        <sz val="10"/>
        <rFont val="Arial"/>
        <family val="2"/>
      </rPr>
      <t xml:space="preserve"> e mi dichiaro d'accordo con esso.</t>
    </r>
  </si>
  <si>
    <t>Io/ noi ci impegniamo a segnalare immediatamente cambiamenti significativi al SSR e al Comune.</t>
  </si>
  <si>
    <t>ll richiedente:</t>
  </si>
  <si>
    <t xml:space="preserve">convivenza in concubinato da: </t>
  </si>
  <si>
    <t>Ha diritto a prestazioni assistenziali chi con mezzi propri non può far fronte, o può far fronte solo in parte, al proprio</t>
  </si>
  <si>
    <t>sostentamento o a quello dei suoi familiari.</t>
  </si>
  <si>
    <t>Il diritto può anche derivare da diritti ancora pendenti nei confronti di assicurazioni sociali (p. es. prestazioni della cassa</t>
  </si>
  <si>
    <t>disoccupazione o dell'assicurazione invalidità).</t>
  </si>
  <si>
    <t>Quale beneficiario di prestazioni assistenziali Lei è tenuto a fornire ogni informazione utile e a produrre i documenti</t>
  </si>
  <si>
    <t>necessari per la determinazione della prestazione assistenziale (art. 4 LA).</t>
  </si>
  <si>
    <t>È tenuto a notificare mutamenti della sua situazione finanziaria (p. es. matrimonio, nuovi conviventi, reddito o patrimonio</t>
  </si>
  <si>
    <t>mutato, partenza di figli, cambiamento di domicilio, ecc.).</t>
  </si>
  <si>
    <t>Per le persone assistite si applica il principio della presenza presso il luogo di domicilio. Ciò significa che le persone assistite</t>
  </si>
  <si>
    <t>devono rimanere nel luogo di assistenza durante l'intero periodo di assistenza. Sono consentite assenze brevi o ordinarie.</t>
  </si>
  <si>
    <t>Il comune competente in base al diritto sull'assistenza decide entro un mese al massimo sul diritto e sull'ammontare della</t>
  </si>
  <si>
    <t>prestazione assistenziale.</t>
  </si>
  <si>
    <t>Il budget viene calcolato secondo le direttive COSAS (stato gennaio 2023) e secondo le disposizioni esecutive della legge</t>
  </si>
  <si>
    <t>cantonale sull'assistenza (DELCAss).</t>
  </si>
  <si>
    <t>• se in occasione della domanda di assistenza ha fornito indicazioni errate o se ha sottaciuto informazioni importanti (art.</t>
  </si>
  <si>
    <t xml:space="preserve">   11 cpv. 3 LA).</t>
  </si>
  <si>
    <t>• se ha dovuto essere assistito poiché erano ancora pendenti p. es. prestazioni dell'AI, della cassa disoccupazione o di</t>
  </si>
  <si>
    <t xml:space="preserve">  un'altra assicurazione.</t>
  </si>
  <si>
    <t>Le autorità competenti per l'erogazione di prestazioni dell'aiuto sociale comunicano spontaneamente alle autorità cantonali</t>
  </si>
  <si>
    <t>competenti in materia di migrazione (Ufficio per questioni di polizia e di diritto civile) il ritiro di tali prestazioni da parte di</t>
  </si>
  <si>
    <t>stranieri.</t>
  </si>
  <si>
    <t>Il comune competente può pertanto esigere che i genitori e/o i figli si assumano parzialmente o totalmente l'assistenza, se</t>
  </si>
  <si>
    <t>per fare questo non devono limitarsi in modo importante (art. 328 e art. 329 CC).</t>
  </si>
  <si>
    <t>Luogo/data:</t>
  </si>
  <si>
    <t>Firma</t>
  </si>
  <si>
    <t>Cognome, Nome</t>
  </si>
  <si>
    <t>Dichiarazione di liberazione dal segreto d'ufficio</t>
  </si>
  <si>
    <t>NAP e luogo</t>
  </si>
  <si>
    <t>libera in relazione a</t>
  </si>
  <si>
    <t>(descrizione)</t>
  </si>
  <si>
    <t>le istituzioni e le persone indicate di seguito dall’obbligo reciproco di segretezza rispettivamente</t>
  </si>
  <si>
    <t>dal segreto d’ufficio o professionale:</t>
  </si>
  <si>
    <t xml:space="preserve">ad esempio Servizio sociale regionale Coira, nome e funzione </t>
  </si>
  <si>
    <t>La dichiarazione di liberazione è valida fino alla conclusione dell’attività menzionata.</t>
  </si>
  <si>
    <t>Luogo e data</t>
  </si>
  <si>
    <t xml:space="preserve">Firma </t>
  </si>
  <si>
    <t>Assistenza pubblica</t>
  </si>
  <si>
    <t>Comune XY</t>
  </si>
  <si>
    <r>
      <t xml:space="preserve">Dichiarazione
</t>
    </r>
    <r>
      <rPr>
        <b/>
        <sz val="10"/>
        <color indexed="8"/>
        <rFont val="Arial"/>
        <family val="2"/>
      </rPr>
      <t xml:space="preserve"> di reddito e sostanza per domande di assistenza sociale</t>
    </r>
  </si>
  <si>
    <t>In virtù delle basi legali preghiamo tutte le persone che chiedono sostegno finanziario di compilare in modo completo e veritiero il presente modulo. In caso di informazioni incomplete, le autorità sociali devono supporre che non sia data una necessità di assistenza ai sensi della legge e non può quindi essere concessa assistenza sociale.</t>
  </si>
  <si>
    <t>Basi legali</t>
  </si>
  <si>
    <t xml:space="preserve">Conformemente all'art. 4 della legge cantonale sull'assistenza, i beneficiari di assistenza sociale sono tenuti a dare informazioni e a produrre i documenti necessari per determinare la necessità di aiuto.    </t>
  </si>
  <si>
    <t>Chi beneficia dell'assistenza sociale dopo aver fornito indicazioni inveritiere o incomplete è punibile per truffa conformemente all'art. 146 del Codice penale svizzero (CP).</t>
  </si>
  <si>
    <t>L'assistenza sociale percepita indebitamente deve in ogni caso essere rimborsata.</t>
  </si>
  <si>
    <t>Nel quadro dell'assistenza amministrativa, le autorità sociali possono richiedere informazioni ad altre autorità e uffici (Ufficio esecuzioni, Amministrazione delle imposte, Ufficio del registro fondiario, Ufficio della circolazione) che ritengono necessarie per determinare la necessità di aiuto.</t>
  </si>
  <si>
    <r>
      <t>(</t>
    </r>
    <r>
      <rPr>
        <b/>
        <sz val="10"/>
        <color indexed="8"/>
        <rFont val="Wingdings"/>
        <charset val="2"/>
      </rPr>
      <t>à</t>
    </r>
    <r>
      <rPr>
        <sz val="10"/>
        <color indexed="8"/>
        <rFont val="Arial"/>
        <family val="2"/>
      </rPr>
      <t xml:space="preserve"> i cittadini stranieri sono pregati di allegare i libretti per stranieri di tutte le persone)</t>
    </r>
  </si>
  <si>
    <t>Dati personali di tutte le persone che chiedono l'assistenza sociale</t>
  </si>
  <si>
    <t>Cognome / Nome</t>
  </si>
  <si>
    <t>Attinenza / nazionalità</t>
  </si>
  <si>
    <t>Situazione di reddito</t>
  </si>
  <si>
    <t>Lei e tutte le persone che insieme a Lei richiedono l'assistenza sociale, avete entrate regolari o irregolari (salario, rendite di assicurazioni sociali, indennità giornaliere, assegni maternità, donazioni volontarie, alimenti, assegni per i figli, ecc.)?</t>
  </si>
  <si>
    <t>(da comprovare con i conteggi degli ultimi tre mesi)</t>
  </si>
  <si>
    <t>Situazione patrimoniale</t>
  </si>
  <si>
    <t>Faccia per favore un elenco di tutti i conti, le polizze e i depositi Suoi e di tutte le persone che chiedono l'assistenza sociale insieme a Lei, indipendentemente dallo stato dell'avere (conti bancari o postali in Svizzera e all'estero, titoli, averi da assicurazioni sulla vita, cauzione per l'affitto, sostanza in contanti, attestati di carenza di beni, ecc.). 
Dichiari per favore inoltre lo stato del Suo avere attuale (anche con saldo negativo)</t>
  </si>
  <si>
    <t>Conto bancario/postale ecc.</t>
  </si>
  <si>
    <t>Luogo/Stato</t>
  </si>
  <si>
    <t>Avere/valore (+/-)</t>
  </si>
  <si>
    <t xml:space="preserve">                     (da comprovare con estratti conto/conteggi ecc. degli ultimi tre mesi)</t>
  </si>
  <si>
    <t xml:space="preserve">Lei e tutte le persone che insieme a Lei chiedono l'assistenza sociale possedete automobili, gioielli, immobili in proprietà o partecipate a/siete comproprietari di immobili, ditte o beni simili? </t>
  </si>
  <si>
    <t xml:space="preserve">Sostanza ceduta (regali, donazioni, cessione a terzi): </t>
  </si>
  <si>
    <t>Persona agevola/favorita</t>
  </si>
  <si>
    <t xml:space="preserve">  (prego giustificare) </t>
  </si>
  <si>
    <t xml:space="preserve">Lei e tutte le persone che insieme a Lei chiedono l'assistenza sociale avete effettuato donazioni o ceduto valori patrimoniali?  </t>
  </si>
  <si>
    <t>Descrizione</t>
  </si>
  <si>
    <t xml:space="preserve">                  (prego comprovare)</t>
  </si>
  <si>
    <t>Ereditarietà o successione indivisa</t>
  </si>
  <si>
    <t>È coinvolto/a in un'eredità o successione indivisa?</t>
  </si>
  <si>
    <t>Obbligo al mantenimento</t>
  </si>
  <si>
    <t>L'autorità sociale esamina se i parenti sono obbligati ad assistere la persona in cerca di aiuto (articoli 328 e 329 CCS). L'obbligo</t>
  </si>
  <si>
    <t>di assistenza si applica ai parenti in linea ascendente e discendente, cioè nonni, genitori, figli, ecc.</t>
  </si>
  <si>
    <t>Ha parenti che vivono in condizioni finanziarie favorevoli*?**</t>
  </si>
  <si>
    <t>* Genitore monoparentale: reddito imponibile minimo Fr. 120'000, sostanza imponibile minima Fr. 250'000
Coppie sposate: reddito imponibile minimo Fr. 180'000, sostanza imponibile minima Fr. 500'000
Supplemento per bambino: reddito imponibile minimo Fr. 20'400, sostanza imponibile minima Fr. 40'000</t>
  </si>
  <si>
    <t>** Valutazione personale</t>
  </si>
  <si>
    <t>Se sì, chi?</t>
  </si>
  <si>
    <t>Relazione</t>
  </si>
  <si>
    <t>Nome/Cognome</t>
  </si>
  <si>
    <t>Indirizzo, Luogo</t>
  </si>
  <si>
    <t>Conferma</t>
  </si>
  <si>
    <t xml:space="preserve">Confermiamo che le informazioni e i documenti forniti sono completi e veritieri. Non abbiamo redditi o attivi non dichiarati né in </t>
  </si>
  <si>
    <t>Svizzera né all'estero.</t>
  </si>
  <si>
    <t>Ci impegniamo a segnalare immediatamente cambiamenti significativi che riguardano il reddito e il patrimonio.</t>
  </si>
  <si>
    <t>Firme
(per i coniugati, firma di entrambi i coniugi)</t>
  </si>
  <si>
    <t>Allegati</t>
  </si>
  <si>
    <t>Ottenimento illecito di assistenza sociale</t>
  </si>
  <si>
    <t>designazioni di persone sono riferite a entrambi i sessi</t>
  </si>
  <si>
    <r>
      <t xml:space="preserve">L'ottenimento illecito di assistenza sociale puö essere punito con una </t>
    </r>
    <r>
      <rPr>
        <b/>
        <sz val="10"/>
        <rFont val="Arial"/>
        <family val="2"/>
      </rPr>
      <t>pena detentiva fino a un anno o con una pena pecuniaria</t>
    </r>
    <r>
      <rPr>
        <sz val="10"/>
        <rFont val="Arial"/>
        <family val="2"/>
      </rPr>
      <t>. Nei casi poco gravi la pena e della multa (art. 148a Codice penale svizzero (CP); RS 311.0).</t>
    </r>
  </si>
  <si>
    <r>
      <t>Si rende colpevole di ottenimento illecito di assistenza sociale chiunque, fornendo</t>
    </r>
    <r>
      <rPr>
        <b/>
        <sz val="10"/>
        <rFont val="Arial"/>
        <family val="2"/>
      </rPr>
      <t xml:space="preserve"> informazioni false o incomplete, sottacendo fatti </t>
    </r>
    <r>
      <rPr>
        <sz val="10"/>
        <rFont val="Arial"/>
        <family val="2"/>
      </rPr>
      <t xml:space="preserve">o in </t>
    </r>
    <r>
      <rPr>
        <b/>
        <sz val="10"/>
        <rFont val="Arial"/>
        <family val="2"/>
      </rPr>
      <t>altro modo ingannando</t>
    </r>
    <r>
      <rPr>
        <sz val="10"/>
        <rFont val="Arial"/>
        <family val="2"/>
      </rPr>
      <t xml:space="preserve"> una persona o </t>
    </r>
    <r>
      <rPr>
        <b/>
        <sz val="10"/>
        <rFont val="Arial"/>
        <family val="2"/>
      </rPr>
      <t>confermandone l'errore</t>
    </r>
    <r>
      <rPr>
        <sz val="10"/>
        <rFont val="Arial"/>
        <family val="2"/>
      </rPr>
      <t>, ottiene in tal modo per se o per terzi prestazioni dell'aiuto sociale a cui egli o i terzi non hanno diritto.</t>
    </r>
  </si>
  <si>
    <r>
      <t xml:space="preserve">Si ritiene ehe fornisca informazioni false, sottaccia fatti o inganni in altro modo chi dice una </t>
    </r>
    <r>
      <rPr>
        <b/>
        <sz val="10"/>
        <rFont val="Arial"/>
        <family val="2"/>
      </rPr>
      <t>semplice bugia</t>
    </r>
    <r>
      <rPr>
        <sz val="10"/>
        <rFont val="Arial"/>
        <family val="2"/>
      </rPr>
      <t>. Le motivazioni ehe hanno indotto alla bugia sono irrilevanti. Vengono tenute in considerazione tutte le bugie, non solo quelle rese al Servizio sociale cantonale o all'autoritä di servizio sociale (comune). Anche bugie rese a privati, quäle ad esempio una bugia resa a un medico, il quäle successivamente rilascia una diagnosi errata oppure redige un rapporto medico sulla base di indicazioni false, possono portare a una punizione.</t>
    </r>
  </si>
  <si>
    <t>In parallelo e indipendentemente dal procedimento penale, l'autoritä di servizio sociale (comune) puö disporre la restituzione delle prestazioni percepite illegalmente secondo l'art. 11 della legge sull'assistenza alle persone nel bisogno (legge cantonale sull'assistenza; CSC 546.250).</t>
  </si>
  <si>
    <t xml:space="preserve">Ulteriori conseguenze per maggiorenni senza cittadinanza svizzera: </t>
  </si>
  <si>
    <r>
      <t>Secondo quanto previsto dall'art. 66a CP, la condanna per l'ottenimento illecito di assistenza sociale o per truffa puö comportare l'</t>
    </r>
    <r>
      <rPr>
        <b/>
        <sz val="10"/>
        <rFont val="Arial"/>
        <family val="2"/>
      </rPr>
      <t>espulsione</t>
    </r>
    <r>
      <rPr>
        <sz val="10"/>
        <rFont val="Arial"/>
        <family val="2"/>
      </rPr>
      <t xml:space="preserve">. A prescindere dall'entitä della pena inflitta, 
l'espulsione puö essere pronunciata per un periodo </t>
    </r>
    <r>
      <rPr>
        <b/>
        <sz val="10"/>
        <rFont val="Arial"/>
        <family val="2"/>
      </rPr>
      <t>tra cinque e 15 anni</t>
    </r>
    <r>
      <rPr>
        <sz val="10"/>
        <rFont val="Arial"/>
        <family val="2"/>
      </rPr>
      <t xml:space="preserve">, in caso di recidiva addirittura fino a </t>
    </r>
    <r>
      <rPr>
        <b/>
        <sz val="10"/>
        <rFont val="Arial"/>
        <family val="2"/>
      </rPr>
      <t>20 anni</t>
    </r>
    <r>
      <rPr>
        <sz val="10"/>
        <rFont val="Arial"/>
        <family val="2"/>
      </rPr>
      <t xml:space="preserve">. </t>
    </r>
  </si>
  <si>
    <t>L'espulsione penale non vale pergli adolescenti (minori di 18 anni). Nel caso di rifugiati riconosciuti o ammessi provvisoriamente, l'espulsione viene rinviata fino al possibile rimpatrio.</t>
  </si>
  <si>
    <t>Confermo di essere stato informato in maniera completa in merito alla fattispecie penale dell'ottenimento illecito di assistenza sociale e alle conseguenze, in particolare riguardo a una possibile espulsione, e di aver compreso il contenuto.</t>
  </si>
  <si>
    <t>Luogo / data</t>
  </si>
  <si>
    <t>Nome, Cognome, Firma</t>
  </si>
  <si>
    <t>Luogo, data:</t>
  </si>
  <si>
    <t>Firma:</t>
  </si>
  <si>
    <t>Indirizzo del comune</t>
  </si>
  <si>
    <r>
      <rPr>
        <b/>
        <sz val="24"/>
        <rFont val="Arial"/>
        <family val="2"/>
      </rPr>
      <t xml:space="preserve">CESSIONE DI CREDITO                             </t>
    </r>
    <r>
      <rPr>
        <b/>
        <sz val="12"/>
        <rFont val="Arial"/>
        <family val="2"/>
      </rPr>
      <t/>
    </r>
  </si>
  <si>
    <t>Il sottoscritto / la sottocritta</t>
  </si>
  <si>
    <t>nato il</t>
  </si>
  <si>
    <t xml:space="preserve">abitante a </t>
  </si>
  <si>
    <t>dichiara di essere d'accordo di cedere eventuali</t>
  </si>
  <si>
    <t>infortunio, assicurazione vita, prestazioni complementari, indennità giornaliere diverse, pretese salariali,</t>
  </si>
  <si>
    <t>borse di studio, contributi maternità, assegni familiari (assegni figli e assegni per formazione) ecc.)</t>
  </si>
  <si>
    <t>entrate (quali prestazioni AI, AVS, cassa pensione, cassa malati inclusi i relativi sussidi, prestazioni per</t>
  </si>
  <si>
    <t>ai Comune di</t>
  </si>
  <si>
    <t>per pagamenti anticipati dallo stesso.</t>
  </si>
  <si>
    <t>Il sottoscritto/ la sottoscritta autorizza il Comune di</t>
  </si>
  <si>
    <t xml:space="preserve"> a richiedere dette pretese </t>
  </si>
  <si>
    <t>direttamente agli enti coinvolti.</t>
  </si>
  <si>
    <t>Il comune di</t>
  </si>
  <si>
    <t>si impegna a riversare gli eventuali importi eccedenti al sotto-</t>
  </si>
  <si>
    <t>scritto / alla sottoscritta.</t>
  </si>
  <si>
    <t>Firma/ Firme:</t>
  </si>
  <si>
    <t>Copia a:</t>
  </si>
  <si>
    <t>Foglio bilancio economia domestica</t>
  </si>
  <si>
    <t>Indicazioni sulle professioni si riferiscono ad ambedue i sessi</t>
  </si>
  <si>
    <t>I costi effettivi differiscono nei casi singoli dal calcolo medio delle direttive COSAS</t>
  </si>
  <si>
    <t>Uscite</t>
  </si>
  <si>
    <t>Alimentazione, bevande, tabacco</t>
  </si>
  <si>
    <t>Abbigliamento e calzature</t>
  </si>
  <si>
    <t>Consumi energetici (elettricità, gas, ecc.) escluse le spese accessorie</t>
  </si>
  <si>
    <t>Pulizia, cura dell’appartamento e dell’abbigliamento, compresa la tassa</t>
  </si>
  <si>
    <t>sulla nettezza urbana</t>
  </si>
  <si>
    <t>Spese sanitarie, escluse le franchigie e i farmaci non rimborsati dalla</t>
  </si>
  <si>
    <t>cassa malati, cura del corpo (articoli da toeletta, parrucchiere)</t>
  </si>
  <si>
    <t>Spese di trasporto, compresi gli abbonamenti a metà prezza (trasporti</t>
  </si>
  <si>
    <t>pubblici locali, manutenzione della bicicletta e del ciclomotore)</t>
  </si>
  <si>
    <t>Telecomunicazioni, internet, radio/TV (compreso il canone radio/TV)</t>
  </si>
  <si>
    <t xml:space="preserve">Formazione, tempo libero, sport (libri, giornali, materiale di cancelleria, </t>
  </si>
  <si>
    <t>tempo libero e cultura, giocattoli, animali domestici ecc.)</t>
  </si>
  <si>
    <t>Altro (ad esempio regali, inviti, tasse di gestione del conto)</t>
  </si>
  <si>
    <t>Totale forfait</t>
  </si>
  <si>
    <t>Cassa malati, dedotta RIP</t>
  </si>
  <si>
    <t>Ulteriori assicurazioni secondo LCA</t>
  </si>
  <si>
    <t xml:space="preserve">Prestazione circostanziali (PCi) </t>
  </si>
  <si>
    <t>C.6.7. / D.2.</t>
  </si>
  <si>
    <t>Assegni integrativi (SI) / Franchigie da reddito (FR)</t>
  </si>
  <si>
    <t>Bilancio incl. assegni d'integrazione e franchigia del reddito</t>
  </si>
  <si>
    <t>Domanda di assistenza pubblica</t>
  </si>
  <si>
    <t>di persone ammesse provvisoriamente (AP7+)*</t>
  </si>
  <si>
    <t>* in base all'art. 86 cpv. 1 della legge federale sugli stranieri e la loro integrazione (LStrI, RS 142.20) in unione con l'art. 82 cpv. 3 della legge sull'asilo(LAsi, RS 142.31), alle disposizioni esecutive della legge cantonale sull'assistenza (DELCAss, CSC 546.270) nonché alle raccomandazioni dell'Ufficio cantonale del servizio sociale del 16 dicembre 2022 (stato 1° gennaio 2023)</t>
  </si>
  <si>
    <t>Foglio di calcolo per la determinazione dell'assistenza pubblica</t>
  </si>
  <si>
    <t>Secondo il foglio di calcolo per la determinazione dell'assistenza pubblica
di persone ammesse provvisoriamente (AP7+)*</t>
  </si>
  <si>
    <t>Valore</t>
  </si>
  <si>
    <t>Confermo che tutte le indicazioni sono debitamente comprovate.</t>
  </si>
  <si>
    <t>Con la mia firma confermo che queste indicazioni sono complete e veritiere e che io e la mia famiglia non disponiamo di ulteriori redditi o valori patrimoniali.</t>
  </si>
  <si>
    <t>(da comprovare con estratti del registro fondiario/contratti/polizze assicurative se esistenti)</t>
  </si>
  <si>
    <r>
      <t xml:space="preserve">Valore
</t>
    </r>
    <r>
      <rPr>
        <sz val="8"/>
        <color theme="1"/>
        <rFont val="Arial"/>
        <family val="2"/>
      </rPr>
      <t>(secondo autoscout24.ch)</t>
    </r>
  </si>
  <si>
    <r>
      <t>Chilometri /
1</t>
    </r>
    <r>
      <rPr>
        <b/>
        <vertAlign val="superscript"/>
        <sz val="10"/>
        <color theme="1"/>
        <rFont val="Arial"/>
        <family val="2"/>
      </rPr>
      <t>a</t>
    </r>
    <r>
      <rPr>
        <b/>
        <sz val="10"/>
        <color theme="1"/>
        <rFont val="Arial"/>
        <family val="2"/>
      </rPr>
      <t xml:space="preserve"> messa in circolazione</t>
    </r>
  </si>
  <si>
    <r>
      <t xml:space="preserve">Veicolo a motore
</t>
    </r>
    <r>
      <rPr>
        <sz val="8"/>
        <color theme="1"/>
        <rFont val="Arial"/>
        <family val="2"/>
      </rPr>
      <t>(marca, tipo)</t>
    </r>
  </si>
  <si>
    <t>(da comprovare con copia della licenza di circolazione/copia stampata della valutazione di autoscout24.ch)</t>
  </si>
  <si>
    <r>
      <t xml:space="preserve">Fonte
</t>
    </r>
    <r>
      <rPr>
        <sz val="8"/>
        <color indexed="8"/>
        <rFont val="Arial"/>
        <family val="2"/>
      </rPr>
      <t>(datore di lavoro/cassa di compensazione ecc.)</t>
    </r>
  </si>
  <si>
    <r>
      <t xml:space="preserve">Importo mensile
</t>
    </r>
    <r>
      <rPr>
        <sz val="8"/>
        <color indexed="8"/>
        <rFont val="Arial"/>
        <family val="2"/>
      </rPr>
      <t>(se irregolare, ultimi due mesi)</t>
    </r>
  </si>
  <si>
    <t xml:space="preserve">Luogo
</t>
  </si>
  <si>
    <r>
      <t xml:space="preserve">Designazione
</t>
    </r>
    <r>
      <rPr>
        <sz val="8"/>
        <color theme="1"/>
        <rFont val="Arial"/>
        <family val="2"/>
      </rPr>
      <t>(immobili, ditte, gioielli [di un valore superiori a 1'000 franchi], ecc.)</t>
    </r>
  </si>
  <si>
    <r>
      <t xml:space="preserve">Tipo di permesso </t>
    </r>
    <r>
      <rPr>
        <sz val="8"/>
        <color indexed="8"/>
        <rFont val="Arial"/>
        <family val="2"/>
      </rPr>
      <t>(per starnieri) / valido fino a!</t>
    </r>
  </si>
  <si>
    <t>Quando</t>
  </si>
  <si>
    <t>Importo</t>
  </si>
  <si>
    <t>Dichiarazione di versamento e liberazione</t>
  </si>
  <si>
    <t xml:space="preserve">Versamento di prestazioni dell'assicurazione contro la disoccupazione durante il periodo in </t>
  </si>
  <si>
    <t xml:space="preserve">cui si percepiscono prestazioni di aiuto sociale secondo l'art. 20 LPGA. </t>
  </si>
  <si>
    <t>Il sottoscritto/la sottoscritta</t>
  </si>
  <si>
    <t>Numero AVS:</t>
  </si>
  <si>
    <t xml:space="preserve">desidera che le prestazioni della Cassa di disoccupazione alle quali ha diritto vengano versate </t>
  </si>
  <si>
    <t xml:space="preserve">all'ufficio cassa del comune di assistenza. </t>
  </si>
  <si>
    <t xml:space="preserve">Il sottoscritto/la sottoscritta chiede alla Cassa di disoccupazione di fornire al comune copie </t>
  </si>
  <si>
    <t>di eventuali provvedimenti e decisioni e libera reciprocamente la Cassa di disoccupazione,</t>
  </si>
  <si>
    <t xml:space="preserve">il servizio sociale regionale e il comune dall'obbligo del segreto conformemente al segreto </t>
  </si>
  <si>
    <t>d'ufficio e professionale.</t>
  </si>
  <si>
    <t>Luogo/ data:</t>
  </si>
  <si>
    <t xml:space="preserve">Ai sensi dell'art. 20 LPGA il comune conferma alla Cassa di disoccupazione che la persona </t>
  </si>
  <si>
    <t xml:space="preserve">sottoscritta menzionata viene assistita permanentemente. Esso si impegna a versare </t>
  </si>
  <si>
    <t xml:space="preserve">l'eccedenza delle indennità di disoccupazione alla persona assicurata. </t>
  </si>
  <si>
    <t xml:space="preserve">Coordinate postali / bancarie </t>
  </si>
  <si>
    <t>Firma/timbro</t>
  </si>
  <si>
    <t>Comune di XY</t>
  </si>
  <si>
    <t>Spiegazione</t>
  </si>
  <si>
    <t>La presente dichiarazione di versamento e liberazione viene utilizzata per versamenti futuri della Cassa di disoccupazione. Fino al ritiro della presente dichiarazione di versamento e liberazione, i versamenti verranno effettuati completamente a favore del comune. Se a seguito del versamento da parte della Cassa di disoccupazione risulta un credito (eccedenza) a favore dell'utente, il comune versa questa somma all'utente.</t>
  </si>
  <si>
    <t>Dichiarazione di cessione e liberazione</t>
  </si>
  <si>
    <t xml:space="preserve">Cessione di versamenti retroattivi di prestazioni dell'assicurazione contro la disoccupazione </t>
  </si>
  <si>
    <t xml:space="preserve">secondo l'art. 22 cpv. 2 LPGA. </t>
  </si>
  <si>
    <t xml:space="preserve">cede i suoi diritti nei confronti della Cassa di disoccupazione all'ufficio cassa comunale del </t>
  </si>
  <si>
    <t xml:space="preserve">comune di assistenza nella misura degli anticipi versati da esso ai sensi dell'art. 22 LPGA, </t>
  </si>
  <si>
    <t xml:space="preserve">in considerazione delle modalità seguenti: </t>
  </si>
  <si>
    <t>Affinché la Cassa di disoccupazione possa effettuare un versamento al comune,</t>
  </si>
  <si>
    <t xml:space="preserve">è necessario che quest'ultimo le fornisca una ricevuta firmata dalla persona assicurata. </t>
  </si>
  <si>
    <t xml:space="preserve">La persona assicurata deve esprimersi in merito alla data e all'importo dell'anticipo versato.  </t>
  </si>
  <si>
    <t xml:space="preserve">Il versamento delle prestazioni dell'assicurazione contro la disoccupazione al comune </t>
  </si>
  <si>
    <t xml:space="preserve">può avvenire solo nella misura in cui quest'ultimo ha fornito prestazioni alla persona </t>
  </si>
  <si>
    <t xml:space="preserve">assicurata comprovate da una ricevuta. </t>
  </si>
  <si>
    <t xml:space="preserve">Il sottoscritto/la sottoscritta chiede alla Cassa di disoccupazione di fornire al comune copie di </t>
  </si>
  <si>
    <t xml:space="preserve">eventuali provvedimenti e decisioni e libera reciprocamente la Cassa di disoccupazione, il </t>
  </si>
  <si>
    <t>servizio sociale regionale e il comune dall'obbligo del segreto conformemente al segreto</t>
  </si>
  <si>
    <r>
      <rPr>
        <sz val="11"/>
        <rFont val="Arial"/>
        <family val="2"/>
      </rPr>
      <t>La presente dichiarazione di cessione e liberazione viene utilizzata se il comune ha versato un anticipo a un utente.</t>
    </r>
    <r>
      <rPr>
        <sz val="11"/>
        <rFont val="Arial"/>
        <family val="2"/>
      </rPr>
      <t xml:space="preserve"> </t>
    </r>
    <r>
      <rPr>
        <sz val="11"/>
        <rFont val="Arial"/>
        <family val="2"/>
      </rPr>
      <t xml:space="preserve">La presente dichiarazione di cessione e liberazione deve </t>
    </r>
    <r>
      <rPr>
        <sz val="11"/>
        <color rgb="FF000000"/>
        <rFont val="Arial"/>
        <family val="2"/>
      </rPr>
      <t xml:space="preserve">essere inoltrata entro </t>
    </r>
    <r>
      <rPr>
        <b/>
        <sz val="11"/>
        <color rgb="FF000000"/>
        <rFont val="Arial"/>
        <family val="2"/>
      </rPr>
      <t>la fine del mese</t>
    </r>
    <r>
      <rPr>
        <sz val="11"/>
        <rFont val="Arial"/>
        <family val="2"/>
      </rPr>
      <t xml:space="preserve"> con la corrispondente ricevuta dell'anticipo versato dalla Cassa di disoccupazione.</t>
    </r>
    <r>
      <rPr>
        <sz val="11"/>
        <color rgb="FF000000"/>
        <rFont val="Arial"/>
        <family val="2"/>
      </rPr>
      <t xml:space="preserve"> </t>
    </r>
    <r>
      <rPr>
        <sz val="11"/>
        <color rgb="FF000000"/>
        <rFont val="Arial"/>
        <family val="2"/>
      </rPr>
      <t>In caso contrario, all'inizio del mese successivo avviene il versamento ordinario all'utente.</t>
    </r>
  </si>
  <si>
    <t xml:space="preserve">nato il </t>
  </si>
  <si>
    <t xml:space="preserve">       nato il </t>
  </si>
  <si>
    <r>
      <t xml:space="preserve">D.4.4./D.4.5. </t>
    </r>
    <r>
      <rPr>
        <sz val="8"/>
        <rFont val="Arial"/>
        <family val="2"/>
      </rPr>
      <t xml:space="preserve">Contributo di concubinato / Indennità per la conduzione dell'economia domestica </t>
    </r>
    <r>
      <rPr>
        <vertAlign val="superscript"/>
        <sz val="9.5"/>
        <rFont val="Arial"/>
        <family val="2"/>
      </rPr>
      <t>(2)</t>
    </r>
  </si>
  <si>
    <t>Foglio di calcolo per la determinazione dell'aiuto sociale</t>
  </si>
  <si>
    <t>(contributo di concubinato o indennizzo per la gestione dell'economia domestica)</t>
  </si>
  <si>
    <t>Utente:</t>
  </si>
  <si>
    <t>Mese/anno:</t>
  </si>
  <si>
    <t>C. Copertura dei bisogni materiali di base</t>
  </si>
  <si>
    <t>fr.</t>
  </si>
  <si>
    <t>al mese</t>
  </si>
  <si>
    <t>Forfait di mantenimento</t>
  </si>
  <si>
    <t>C.3.1 / C.3.2.</t>
  </si>
  <si>
    <t>Forfait in generale / in particolare</t>
  </si>
  <si>
    <t>persone per economia domestica</t>
  </si>
  <si>
    <t>Alloggio</t>
  </si>
  <si>
    <t>Spese di alloggio e accessorie in generale</t>
  </si>
  <si>
    <t>Assistenza medica di base</t>
  </si>
  <si>
    <t>Assicurazione di base LAMal</t>
  </si>
  <si>
    <t>Prestazioni circostanziali</t>
  </si>
  <si>
    <t>Spese supplementari per il vitto fuori casa</t>
  </si>
  <si>
    <t>Spese supplementari per i mezzi di trasporto</t>
  </si>
  <si>
    <t>Affidamento in custodia dei figli</t>
  </si>
  <si>
    <t>Spese straordinarie dovute a malattia/disabilità</t>
  </si>
  <si>
    <t>C.6.8.</t>
  </si>
  <si>
    <t>Altre prestazioni circostanziali</t>
  </si>
  <si>
    <t>Prestazioni di impulso</t>
  </si>
  <si>
    <t>Prestazione di impulso AInt / PNC</t>
  </si>
  <si>
    <t>Totale spese computabili</t>
  </si>
  <si>
    <t>Ampliamento del budget COSAS</t>
  </si>
  <si>
    <t>Spese per trattamenti dentari</t>
  </si>
  <si>
    <t xml:space="preserve">Alimenti </t>
  </si>
  <si>
    <t>Totale ampliamento del budget</t>
  </si>
  <si>
    <t>Entrate</t>
  </si>
  <si>
    <t xml:space="preserve">D. Calcolo delle prestazioni </t>
  </si>
  <si>
    <t>Assegni per i figli / di formazione</t>
  </si>
  <si>
    <t>Entrate dei minori</t>
  </si>
  <si>
    <t>D.4.1./D.4.2.</t>
  </si>
  <si>
    <t>Assegno di mantenimento del coniuge / alimenti per i figli</t>
  </si>
  <si>
    <t>Entrate da rendite/indennità giornaliere/assicurazioni/aiuti</t>
  </si>
  <si>
    <t>D.3.1.</t>
  </si>
  <si>
    <t>D.4.3.</t>
  </si>
  <si>
    <t>Consumo della sostanza secondo le regole del dovere di</t>
  </si>
  <si>
    <t>Totale reddito computabile</t>
  </si>
  <si>
    <t>D.4.4.</t>
  </si>
  <si>
    <t>https://skos.ch/fileadmin/user_upload/skos_main/public/pdf/Recht_und_Beratung/Merkblaetter/2017_RB_Merkblatt-Kindesunterhalt-V2-d.pdf</t>
  </si>
  <si>
    <t>C.6.7. / D.2. Assegni integrativi (SI) / Franchigie da reddito (FR) (max. 650.-)</t>
  </si>
  <si>
    <t>Gli alimenti sono composti da un mantenimento in contanti e da un contributo di accudimento.</t>
  </si>
  <si>
    <t>- Il contributo di accudimento viene imputato al genitore beneficiario del sostegno come entrata.</t>
  </si>
  <si>
    <t>Se gli alimenti vengono anticipati e se la sentenza giudiziaria o il contratto di mantenimento approvato dall'APMA non fa distinzione tra mantenimento in contanti e contributo di accudimento, le entrate vengono imputate al budget del figlio.</t>
  </si>
  <si>
    <t>Un eventuale avanzo viene imputato al genitore che assiste il figlio come contributo di accudimento.</t>
  </si>
  <si>
    <t>- può essere richiesta dai figli adulti, dai genitori o dai conviventi dello stesso nucleo familiare;</t>
  </si>
  <si>
    <t>- è richiesta in tutte le situazioni e viene computata in caso di avvenuta conduzione dell'economia domestica;</t>
  </si>
  <si>
    <r>
      <t xml:space="preserve">Forfetaria </t>
    </r>
    <r>
      <rPr>
        <sz val="8"/>
        <rFont val="Arial"/>
        <family val="2"/>
      </rPr>
      <t>(1/12 della franchigia della cassa malati, aliquota percentuale annua)</t>
    </r>
  </si>
  <si>
    <r>
      <t xml:space="preserve">Imposte </t>
    </r>
    <r>
      <rPr>
        <sz val="8"/>
        <rFont val="Arial"/>
        <family val="2"/>
      </rPr>
      <t>(1/12)</t>
    </r>
  </si>
  <si>
    <r>
      <t xml:space="preserve">Premi di assicurazione per mobilia domestica/responsabilità civile </t>
    </r>
    <r>
      <rPr>
        <sz val="8"/>
        <rFont val="Arial"/>
        <family val="2"/>
      </rPr>
      <t>(1/12)</t>
    </r>
  </si>
  <si>
    <r>
      <t xml:space="preserve">Estinzione di debiti </t>
    </r>
    <r>
      <rPr>
        <sz val="8"/>
        <rFont val="Arial"/>
        <family val="2"/>
      </rPr>
      <t>(da computare soltanto se la coppia non ha figli comuni)</t>
    </r>
  </si>
  <si>
    <t>Redditi da attività lucrativa (incl. 13a mensilità):</t>
  </si>
  <si>
    <t>RIP effettiva</t>
  </si>
  <si>
    <t>Sostanza in caso di relazione stabile di concubinato **</t>
  </si>
  <si>
    <t>Sostanza meno la parte non computabile di fr. 30'000.-</t>
  </si>
  <si>
    <t>in più fr. 15'000.- per figlio</t>
  </si>
  <si>
    <t>Consumo della sostanza in caso di comunità abitative o di vita simili a una famiglia</t>
  </si>
  <si>
    <r>
      <t xml:space="preserve">mantenimento secondo il diritto di famiglia </t>
    </r>
    <r>
      <rPr>
        <sz val="8"/>
        <rFont val="Arial"/>
        <family val="2"/>
      </rPr>
      <t>(guide pratiche COSAS)</t>
    </r>
  </si>
  <si>
    <r>
      <t>Contributo di concubinato</t>
    </r>
    <r>
      <rPr>
        <b/>
        <sz val="8"/>
        <rFont val="Arial"/>
        <family val="2"/>
      </rPr>
      <t xml:space="preserve"> </t>
    </r>
    <r>
      <rPr>
        <sz val="8"/>
        <rFont val="Arial"/>
        <family val="2"/>
      </rPr>
      <t>(corrisponde all'intera eccedenza delle entrate)</t>
    </r>
  </si>
  <si>
    <r>
      <rPr>
        <b/>
        <sz val="10"/>
        <rFont val="Arial"/>
        <family val="2"/>
      </rPr>
      <t>Indennizzo per la gestione dell'economia domestica</t>
    </r>
    <r>
      <rPr>
        <sz val="10"/>
        <rFont val="Arial"/>
        <family val="2"/>
      </rPr>
      <t xml:space="preserve"> </t>
    </r>
    <r>
      <rPr>
        <sz val="8"/>
        <rFont val="Arial"/>
        <family val="2"/>
      </rPr>
      <t>(in caso di relazione non stabile di concubinato)</t>
    </r>
  </si>
  <si>
    <t>(computare al massimo 1/2 delle entrate supplementari quale contributo per la gestione</t>
  </si>
  <si>
    <t>dell'economia domestica, max. 950)</t>
  </si>
  <si>
    <t xml:space="preserve">Contributo di concubinato / </t>
  </si>
  <si>
    <t>Indennizzo per la gestione dell'economia domestica***</t>
  </si>
  <si>
    <t>* Non sono considerati conviventi i figli lavoratori non sostenuti economicamente, i genitori o i partner che vivono</t>
  </si>
  <si>
    <t xml:space="preserve"> nello stesso nucleo familiare.</t>
  </si>
  <si>
    <t xml:space="preserve">** La sostanza che eccede la parte non computabile deve essere utilizzata interamente per coprire il </t>
  </si>
  <si>
    <t xml:space="preserve">fabbisogno di mantenimento. Finché la sostanza disponibile è sufficiente a soddisfare i bisogni del concubino, </t>
  </si>
  <si>
    <t xml:space="preserve">non sussiste diritto all'aiuto sociale. </t>
  </si>
  <si>
    <t xml:space="preserve">*** Il contributo di concubinato/indennizzo per la gestione dell'economia domestica deve essere indicato nelle </t>
  </si>
  <si>
    <t>entrate del budget del cliente, sotto le voci D.4.4/D.4.5.</t>
  </si>
  <si>
    <t>Giovane adulto 18-25 anni</t>
  </si>
  <si>
    <t>Minore fino a 18 anni</t>
  </si>
  <si>
    <t>Totale intermedio</t>
  </si>
  <si>
    <t>Obbligo d'assistenza tra coniugi</t>
  </si>
  <si>
    <r>
      <t>Dovere di assistenza da parte dei genitori</t>
    </r>
    <r>
      <rPr>
        <sz val="8"/>
        <color theme="1"/>
        <rFont val="Arial"/>
        <family val="2"/>
      </rPr>
      <t xml:space="preserve"> (mantenimento in contanti)</t>
    </r>
    <r>
      <rPr>
        <sz val="11"/>
        <color theme="1"/>
        <rFont val="Arial"/>
        <family val="2"/>
      </rPr>
      <t xml:space="preserve"> </t>
    </r>
    <r>
      <rPr>
        <vertAlign val="superscript"/>
        <sz val="11"/>
        <color theme="1"/>
        <rFont val="Arial"/>
        <family val="2"/>
      </rPr>
      <t>(1)</t>
    </r>
  </si>
  <si>
    <r>
      <t xml:space="preserve">Dovere di assistenza da parte dei genitori </t>
    </r>
    <r>
      <rPr>
        <sz val="8"/>
        <color theme="1"/>
        <rFont val="Arial"/>
        <family val="2"/>
      </rPr>
      <t>(contributo di accudimento)</t>
    </r>
    <r>
      <rPr>
        <sz val="11"/>
        <color theme="1"/>
        <rFont val="Arial"/>
        <family val="2"/>
      </rPr>
      <t xml:space="preserve"> </t>
    </r>
    <r>
      <rPr>
        <vertAlign val="superscript"/>
        <sz val="11"/>
        <color theme="1"/>
        <rFont val="Arial"/>
        <family val="2"/>
      </rPr>
      <t>(1)</t>
    </r>
  </si>
  <si>
    <t>Il contributo nell'ambito di un concubinato può essere richiesto se è soddisfatta una delle seguenti condizioni:</t>
  </si>
  <si>
    <t>- I partner convivono in una relazione da almeno due anni.</t>
  </si>
  <si>
    <t>- Hanno un figlio in comune.</t>
  </si>
  <si>
    <t>- Il mantenimento in contanti viene imputato al conto di assistenza del figlio. Se il figlio è minorenne, un eventuale avanzo costituisce la sostanza del figlio. L'APMA decide in merito all'utilizzo della sostanza del figlio per saldare una fattura
  o coprire un disavanzo nel budget di sostegno (art. 319 e 320 CC e linee guida COSAS D.3.4. a) Protezione di diritto civile della sostanza del figlio).</t>
  </si>
  <si>
    <t>Il contributo di concubinato e l'indennità per la conduzione dell'economia domestica vengono calcolati nel dettaglio in un documento separato. L'indennità per la conduzione dell'economia domestica è disciplinata nel capitolo D.4.5 delle linee guida COSAS. Essa</t>
  </si>
  <si>
    <r>
      <t xml:space="preserve">- ammonta al massimo a fr. 950.- per ogni coabitante tenuto a indennizzare le prestazioni fornite. Se vengono accuditi figli dei coabitanti tenuti a indennizzare le prestazioni fornite, il limite di fr. 950.- </t>
    </r>
    <r>
      <rPr>
        <b/>
        <sz val="10"/>
        <color theme="1"/>
        <rFont val="Arial"/>
        <family val="2"/>
      </rPr>
      <t>non</t>
    </r>
    <r>
      <rPr>
        <sz val="10"/>
        <color theme="1"/>
        <rFont val="Arial"/>
        <family val="2"/>
      </rPr>
      <t xml:space="preserve"> deve essere rispettato
  (linee guida COSAS D.4.5 cpv. 3).</t>
    </r>
  </si>
  <si>
    <t>Convivente*:</t>
  </si>
  <si>
    <t>Convivente* com-presi i figli comuni</t>
  </si>
  <si>
    <t>Entrate supplementari / disavanzo convivente* compresi i figli comuni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</si>
</sst>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43" formatCode="_ * #,##0.00_ ;_ * \-#,##0.00_ ;_ * &quot;-&quot;??_ ;_ @_ "/>
    <numFmt numFmtId="164" formatCode="_ &quot;Fr.&quot;\ * #,##0_ ;_ &quot;Fr.&quot;\ * \-#,##0_ ;_ &quot;Fr.&quot;\ * &quot;-&quot;_ ;_ @_ "/>
    <numFmt numFmtId="165" formatCode="_ &quot;Fr.&quot;\ * #,##0.00_ ;_ &quot;Fr.&quot;\ * \-#,##0.00_ ;_ &quot;Fr.&quot;\ * &quot;-&quot;??_ ;_ @_ "/>
    <numFmt numFmtId="166" formatCode="dd/mm/yy;@"/>
    <numFmt numFmtId="167" formatCode="dd/mm/yyyy;@"/>
    <numFmt numFmtId="168" formatCode="#,##0.00_ ;[Red]\-#,##0.00\ "/>
    <numFmt numFmtId="169" formatCode="#,##0.00_ ;\-#,##0.00\ "/>
    <numFmt numFmtId="170" formatCode="[$-807]d/\ mmmm\ yyyy;@"/>
    <numFmt numFmtId="171" formatCode="#,##0_ ;\-#,##0\ "/>
    <numFmt numFmtId="172" formatCode="#,##0.0_ ;\-#,##0.0\ "/>
    <numFmt numFmtId="173" formatCode="[$CHF-1407]\ #,##0.00"/>
    <numFmt numFmtId="174" formatCode="d/mm/yy;@"/>
    <numFmt numFmtId="175" formatCode="0.0%"/>
  </numFmts>
  <fonts count="71" x14ac:knownFonts="1">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name val="Arial"/>
      <family val="2"/>
    </font>
    <font>
      <b/>
      <sz val="11"/>
      <name val="Arial"/>
      <family val="2"/>
    </font>
    <font>
      <sz val="11"/>
      <color indexed="9"/>
      <name val="Arial"/>
      <family val="2"/>
    </font>
    <font>
      <sz val="8"/>
      <name val="Arial"/>
      <family val="2"/>
    </font>
    <font>
      <sz val="9"/>
      <name val="Arial"/>
      <family val="2"/>
    </font>
    <font>
      <b/>
      <sz val="10"/>
      <name val="Arial"/>
      <family val="2"/>
    </font>
    <font>
      <b/>
      <sz val="12"/>
      <name val="Arial"/>
      <family val="2"/>
    </font>
    <font>
      <b/>
      <sz val="16"/>
      <name val="Arial"/>
      <family val="2"/>
    </font>
    <font>
      <sz val="11"/>
      <color indexed="10"/>
      <name val="Arial"/>
      <family val="2"/>
    </font>
    <font>
      <sz val="11"/>
      <color indexed="22"/>
      <name val="Arial"/>
      <family val="2"/>
    </font>
    <font>
      <sz val="11"/>
      <color theme="0"/>
      <name val="Arial"/>
      <family val="2"/>
    </font>
    <font>
      <sz val="18"/>
      <name val="Arial"/>
      <family val="2"/>
    </font>
    <font>
      <i/>
      <sz val="10"/>
      <name val="Arial"/>
      <family val="2"/>
    </font>
    <font>
      <sz val="12"/>
      <name val="Arial"/>
      <family val="2"/>
    </font>
    <font>
      <sz val="10"/>
      <color indexed="9"/>
      <name val="Arial"/>
      <family val="2"/>
    </font>
    <font>
      <b/>
      <sz val="24"/>
      <name val="Arial"/>
      <family val="2"/>
    </font>
    <font>
      <b/>
      <sz val="8"/>
      <name val="Arial"/>
      <family val="2"/>
    </font>
    <font>
      <sz val="10"/>
      <color theme="1"/>
      <name val="Arial"/>
      <family val="2"/>
    </font>
    <font>
      <sz val="11"/>
      <name val="Wingdings"/>
      <charset val="2"/>
    </font>
    <font>
      <b/>
      <sz val="20"/>
      <name val="Arial"/>
      <family val="2"/>
    </font>
    <font>
      <sz val="12"/>
      <color indexed="43"/>
      <name val="Arial"/>
      <family val="2"/>
    </font>
    <font>
      <sz val="22"/>
      <name val="Arial"/>
      <family val="2"/>
    </font>
    <font>
      <sz val="6"/>
      <name val="Arial"/>
      <family val="2"/>
    </font>
    <font>
      <sz val="10"/>
      <name val="Arial"/>
      <family val="2"/>
    </font>
    <font>
      <sz val="10"/>
      <color theme="0"/>
      <name val="Arial"/>
      <family val="2"/>
    </font>
    <font>
      <sz val="11"/>
      <color theme="1"/>
      <name val="Arial"/>
      <family val="2"/>
    </font>
    <font>
      <b/>
      <sz val="11"/>
      <color theme="0"/>
      <name val="Arial"/>
      <family val="2"/>
    </font>
    <font>
      <sz val="8"/>
      <color theme="0"/>
      <name val="Arial"/>
      <family val="2"/>
    </font>
    <font>
      <b/>
      <sz val="11"/>
      <color rgb="FFFF0000"/>
      <name val="Arial"/>
      <family val="2"/>
    </font>
    <font>
      <sz val="11"/>
      <color theme="1" tint="4.9989318521683403E-2"/>
      <name val="Arial"/>
      <family val="2"/>
    </font>
    <font>
      <sz val="11"/>
      <color rgb="FFFF0000"/>
      <name val="Arial"/>
      <family val="2"/>
    </font>
    <font>
      <sz val="10"/>
      <name val="Arial"/>
      <family val="2"/>
    </font>
    <font>
      <b/>
      <sz val="18"/>
      <name val="Arial"/>
      <family val="2"/>
    </font>
    <font>
      <i/>
      <sz val="11"/>
      <name val="Arial"/>
      <family val="2"/>
    </font>
    <font>
      <sz val="10.5"/>
      <name val="Arial"/>
      <family val="2"/>
    </font>
    <font>
      <b/>
      <sz val="9"/>
      <color indexed="81"/>
      <name val="Segoe UI"/>
      <family val="2"/>
    </font>
    <font>
      <sz val="8"/>
      <color indexed="9"/>
      <name val="Arial"/>
      <family val="2"/>
    </font>
    <font>
      <sz val="10"/>
      <color indexed="8"/>
      <name val="Arial"/>
      <family val="2"/>
    </font>
    <font>
      <b/>
      <sz val="16"/>
      <color indexed="8"/>
      <name val="Arial"/>
      <family val="2"/>
    </font>
    <font>
      <b/>
      <sz val="10"/>
      <color indexed="8"/>
      <name val="Arial"/>
      <family val="2"/>
    </font>
    <font>
      <sz val="11"/>
      <color indexed="8"/>
      <name val="Arial"/>
      <family val="2"/>
    </font>
    <font>
      <b/>
      <sz val="11"/>
      <color indexed="8"/>
      <name val="Arial"/>
      <family val="2"/>
    </font>
    <font>
      <b/>
      <sz val="10"/>
      <color indexed="8"/>
      <name val="Wingdings"/>
      <charset val="2"/>
    </font>
    <font>
      <b/>
      <sz val="8"/>
      <color indexed="8"/>
      <name val="Arial"/>
      <family val="2"/>
    </font>
    <font>
      <sz val="8"/>
      <color indexed="8"/>
      <name val="Arial"/>
      <family val="2"/>
    </font>
    <font>
      <sz val="9"/>
      <color indexed="8"/>
      <name val="Arial"/>
      <family val="2"/>
    </font>
    <font>
      <sz val="11"/>
      <name val="Arial Narrow"/>
      <family val="2"/>
    </font>
    <font>
      <sz val="10"/>
      <color indexed="10"/>
      <name val="Arial"/>
      <family val="2"/>
    </font>
    <font>
      <b/>
      <sz val="10"/>
      <color theme="1"/>
      <name val="Arial"/>
      <family val="2"/>
    </font>
    <font>
      <b/>
      <sz val="16"/>
      <color theme="1"/>
      <name val="Arial"/>
      <family val="2"/>
    </font>
    <font>
      <sz val="8"/>
      <color theme="1"/>
      <name val="Arial"/>
      <family val="2"/>
    </font>
    <font>
      <b/>
      <sz val="11"/>
      <color theme="1"/>
      <name val="Arial"/>
      <family val="2"/>
    </font>
    <font>
      <b/>
      <vertAlign val="superscript"/>
      <sz val="10"/>
      <color theme="1"/>
      <name val="Arial"/>
      <family val="2"/>
    </font>
    <font>
      <sz val="11"/>
      <color rgb="FF000000"/>
      <name val="Arial"/>
      <family val="2"/>
    </font>
    <font>
      <b/>
      <sz val="11"/>
      <color rgb="FF000000"/>
      <name val="Arial"/>
      <family val="2"/>
    </font>
    <font>
      <vertAlign val="superscript"/>
      <sz val="9.5"/>
      <name val="Arial"/>
      <family val="2"/>
    </font>
    <font>
      <sz val="10"/>
      <color rgb="FFFF0000"/>
      <name val="Arial"/>
      <family val="2"/>
    </font>
    <font>
      <sz val="9"/>
      <color indexed="81"/>
      <name val="Segoe UI"/>
      <family val="2"/>
    </font>
    <font>
      <sz val="6"/>
      <color theme="0"/>
      <name val="Arial"/>
      <family val="2"/>
    </font>
    <font>
      <vertAlign val="superscript"/>
      <sz val="9.5"/>
      <color rgb="FFFF0000"/>
      <name val="Arial"/>
      <family val="2"/>
    </font>
    <font>
      <u/>
      <sz val="10"/>
      <color theme="10"/>
      <name val="Arial"/>
      <family val="2"/>
    </font>
    <font>
      <vertAlign val="superscript"/>
      <sz val="9.5"/>
      <color theme="1"/>
      <name val="Arial"/>
      <family val="2"/>
    </font>
    <font>
      <vertAlign val="superscript"/>
      <sz val="11"/>
      <color theme="1"/>
      <name val="Arial"/>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6" tint="0.7993408001953185"/>
        <bgColor indexed="64"/>
      </patternFill>
    </fill>
    <fill>
      <patternFill patternType="solid">
        <fgColor rgb="FFFFFFB9"/>
        <bgColor indexed="64"/>
      </patternFill>
    </fill>
  </fills>
  <borders count="21">
    <border>
      <left/>
      <right/>
      <top/>
      <bottom/>
      <diagonal/>
    </border>
    <border>
      <left/>
      <right/>
      <top/>
      <bottom style="medium">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s>
  <cellStyleXfs count="56">
    <xf numFmtId="0" fontId="0" fillId="0" borderId="0"/>
    <xf numFmtId="0" fontId="31" fillId="0" borderId="0"/>
    <xf numFmtId="43" fontId="31" fillId="0" borderId="0" applyFont="0" applyFill="0" applyBorder="0" applyAlignment="0" applyProtection="0"/>
    <xf numFmtId="9" fontId="31" fillId="0" borderId="0" applyFont="0" applyFill="0" applyBorder="0" applyAlignment="0" applyProtection="0"/>
    <xf numFmtId="0" fontId="31" fillId="0" borderId="0"/>
    <xf numFmtId="0" fontId="25" fillId="0" borderId="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xf numFmtId="0" fontId="25" fillId="0" borderId="0"/>
    <xf numFmtId="0" fontId="25" fillId="0" borderId="0"/>
    <xf numFmtId="0" fontId="25" fillId="0" borderId="0"/>
    <xf numFmtId="0" fontId="39" fillId="0" borderId="0"/>
    <xf numFmtId="0" fontId="7" fillId="0" borderId="0"/>
    <xf numFmtId="0" fontId="7" fillId="0" borderId="0"/>
    <xf numFmtId="0" fontId="7" fillId="0" borderId="0"/>
    <xf numFmtId="0" fontId="31" fillId="0" borderId="0"/>
    <xf numFmtId="0" fontId="31" fillId="0" borderId="0"/>
    <xf numFmtId="43" fontId="31" fillId="0" borderId="0" applyFont="0" applyFill="0" applyBorder="0" applyAlignment="0" applyProtection="0"/>
    <xf numFmtId="41"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9" fontId="31"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173" fontId="31" fillId="0" borderId="0"/>
    <xf numFmtId="173" fontId="31" fillId="0" borderId="0"/>
    <xf numFmtId="173" fontId="31" fillId="0" borderId="0"/>
    <xf numFmtId="173" fontId="5" fillId="0" borderId="0"/>
    <xf numFmtId="173" fontId="5" fillId="0" borderId="0"/>
    <xf numFmtId="173" fontId="5" fillId="0" borderId="0"/>
    <xf numFmtId="173" fontId="5" fillId="0" borderId="0"/>
    <xf numFmtId="173" fontId="31" fillId="0" borderId="0"/>
    <xf numFmtId="173" fontId="5" fillId="0" borderId="0"/>
    <xf numFmtId="173" fontId="5" fillId="0" borderId="0"/>
    <xf numFmtId="173" fontId="5" fillId="0" borderId="0"/>
    <xf numFmtId="173" fontId="31" fillId="0" borderId="0"/>
    <xf numFmtId="173" fontId="5" fillId="0" borderId="0"/>
    <xf numFmtId="173" fontId="5" fillId="0" borderId="0"/>
    <xf numFmtId="173" fontId="5" fillId="0" borderId="0"/>
    <xf numFmtId="173" fontId="5" fillId="0" borderId="0"/>
    <xf numFmtId="173" fontId="5" fillId="0" borderId="0"/>
    <xf numFmtId="173" fontId="31" fillId="0" borderId="0"/>
    <xf numFmtId="0" fontId="4" fillId="0" borderId="0"/>
    <xf numFmtId="0" fontId="4" fillId="0" borderId="0"/>
    <xf numFmtId="0" fontId="4" fillId="0" borderId="0"/>
    <xf numFmtId="0" fontId="4" fillId="0" borderId="0"/>
    <xf numFmtId="0" fontId="31" fillId="0" borderId="0"/>
    <xf numFmtId="0" fontId="68" fillId="0" borderId="0" applyNumberFormat="0" applyFill="0" applyBorder="0" applyAlignment="0" applyProtection="0"/>
    <xf numFmtId="0" fontId="31" fillId="0" borderId="0"/>
    <xf numFmtId="0" fontId="31" fillId="0" borderId="0"/>
  </cellStyleXfs>
  <cellXfs count="785">
    <xf numFmtId="0" fontId="0" fillId="0" borderId="0" xfId="0"/>
    <xf numFmtId="0" fontId="8" fillId="0" borderId="0" xfId="0" applyFont="1" applyProtection="1">
      <protection hidden="1"/>
    </xf>
    <xf numFmtId="0" fontId="8" fillId="0" borderId="0" xfId="0" applyFont="1" applyFill="1" applyProtection="1">
      <protection hidden="1"/>
    </xf>
    <xf numFmtId="0" fontId="8" fillId="2" borderId="0" xfId="0" applyFont="1" applyFill="1" applyProtection="1">
      <protection hidden="1"/>
    </xf>
    <xf numFmtId="0" fontId="8" fillId="2" borderId="0" xfId="0" applyFont="1" applyFill="1" applyBorder="1" applyProtection="1">
      <protection hidden="1"/>
    </xf>
    <xf numFmtId="0" fontId="9" fillId="0" borderId="0" xfId="0" applyFont="1" applyProtection="1">
      <protection hidden="1"/>
    </xf>
    <xf numFmtId="0" fontId="0" fillId="0" borderId="0" xfId="0" applyFont="1" applyProtection="1">
      <protection hidden="1"/>
    </xf>
    <xf numFmtId="0" fontId="11" fillId="0" borderId="0" xfId="0" applyFont="1" applyProtection="1">
      <protection hidden="1"/>
    </xf>
    <xf numFmtId="0" fontId="8" fillId="0" borderId="0" xfId="1" applyFont="1" applyProtection="1">
      <protection hidden="1"/>
    </xf>
    <xf numFmtId="0" fontId="8" fillId="0" borderId="0" xfId="1" applyFont="1" applyFill="1" applyProtection="1">
      <protection hidden="1"/>
    </xf>
    <xf numFmtId="0" fontId="0" fillId="0" borderId="0" xfId="1" applyFont="1" applyBorder="1" applyProtection="1">
      <protection hidden="1"/>
    </xf>
    <xf numFmtId="0" fontId="0" fillId="0" borderId="0" xfId="0" applyFill="1" applyBorder="1" applyProtection="1">
      <protection hidden="1"/>
    </xf>
    <xf numFmtId="0" fontId="13" fillId="0" borderId="0" xfId="0" applyFont="1" applyProtection="1">
      <protection hidden="1"/>
    </xf>
    <xf numFmtId="0" fontId="0" fillId="0" borderId="0" xfId="0" applyFill="1" applyBorder="1" applyAlignment="1" applyProtection="1">
      <alignment vertical="top"/>
      <protection hidden="1"/>
    </xf>
    <xf numFmtId="0" fontId="0" fillId="0" borderId="0" xfId="0" applyBorder="1" applyProtection="1">
      <protection hidden="1"/>
    </xf>
    <xf numFmtId="0" fontId="0" fillId="0" borderId="0" xfId="0" applyFill="1" applyProtection="1">
      <protection hidden="1"/>
    </xf>
    <xf numFmtId="0" fontId="14" fillId="0" borderId="0" xfId="0" applyFont="1" applyProtection="1">
      <protection hidden="1"/>
    </xf>
    <xf numFmtId="0" fontId="0" fillId="0" borderId="0" xfId="0" applyFont="1" applyFill="1" applyProtection="1">
      <protection hidden="1"/>
    </xf>
    <xf numFmtId="0" fontId="13" fillId="0" borderId="0" xfId="0" applyFont="1" applyFill="1" applyBorder="1" applyAlignment="1" applyProtection="1">
      <alignment horizontal="center"/>
      <protection hidden="1"/>
    </xf>
    <xf numFmtId="0" fontId="13"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0" fontId="8" fillId="0" borderId="0" xfId="0" applyFont="1" applyFill="1" applyAlignment="1" applyProtection="1">
      <protection hidden="1"/>
    </xf>
    <xf numFmtId="0" fontId="8" fillId="0" borderId="0" xfId="0" applyFont="1" applyBorder="1" applyProtection="1">
      <protection hidden="1"/>
    </xf>
    <xf numFmtId="0" fontId="8" fillId="0" borderId="0" xfId="0" applyFont="1" applyBorder="1" applyAlignment="1" applyProtection="1">
      <protection hidden="1"/>
    </xf>
    <xf numFmtId="0" fontId="8" fillId="0" borderId="0" xfId="0" applyFont="1" applyFill="1" applyBorder="1" applyAlignment="1" applyProtection="1">
      <alignment horizontal="right"/>
      <protection hidden="1"/>
    </xf>
    <xf numFmtId="14" fontId="8" fillId="0" borderId="0" xfId="0" applyNumberFormat="1" applyFont="1" applyFill="1" applyBorder="1" applyAlignment="1" applyProtection="1">
      <alignment horizontal="left"/>
      <protection hidden="1"/>
    </xf>
    <xf numFmtId="0" fontId="8" fillId="0" borderId="0" xfId="0" applyFont="1" applyFill="1" applyBorder="1" applyAlignment="1" applyProtection="1">
      <protection hidden="1"/>
    </xf>
    <xf numFmtId="0" fontId="16" fillId="0" borderId="0" xfId="0" applyFont="1" applyProtection="1">
      <protection hidden="1"/>
    </xf>
    <xf numFmtId="0" fontId="16" fillId="0" borderId="0" xfId="0" applyFont="1" applyFill="1" applyProtection="1">
      <protection hidden="1"/>
    </xf>
    <xf numFmtId="0" fontId="16" fillId="0" borderId="0" xfId="0" applyFont="1" applyAlignment="1" applyProtection="1">
      <alignment horizontal="center"/>
      <protection hidden="1"/>
    </xf>
    <xf numFmtId="0" fontId="8" fillId="0" borderId="0" xfId="0" applyFont="1" applyFill="1" applyBorder="1" applyAlignment="1" applyProtection="1">
      <alignment horizontal="left"/>
      <protection hidden="1"/>
    </xf>
    <xf numFmtId="0" fontId="17" fillId="0" borderId="0" xfId="0" applyFont="1" applyFill="1" applyBorder="1" applyAlignment="1" applyProtection="1">
      <protection hidden="1"/>
    </xf>
    <xf numFmtId="0" fontId="8" fillId="2" borderId="0" xfId="0" applyFont="1" applyFill="1" applyBorder="1" applyAlignment="1" applyProtection="1">
      <alignment horizontal="right"/>
      <protection hidden="1"/>
    </xf>
    <xf numFmtId="0" fontId="8" fillId="2" borderId="0" xfId="0" applyFont="1" applyFill="1" applyBorder="1" applyAlignment="1" applyProtection="1">
      <alignment horizontal="left"/>
      <protection hidden="1"/>
    </xf>
    <xf numFmtId="166" fontId="8" fillId="0" borderId="0" xfId="0" applyNumberFormat="1" applyFont="1" applyFill="1" applyBorder="1" applyAlignment="1" applyProtection="1">
      <alignment horizontal="left"/>
      <protection hidden="1"/>
    </xf>
    <xf numFmtId="166" fontId="8" fillId="0" borderId="0" xfId="0" applyNumberFormat="1" applyFont="1" applyFill="1" applyBorder="1" applyAlignment="1" applyProtection="1">
      <alignment horizontal="center"/>
      <protection hidden="1"/>
    </xf>
    <xf numFmtId="0" fontId="8" fillId="0" borderId="0" xfId="0" applyFont="1" applyAlignment="1" applyProtection="1">
      <alignment horizontal="left"/>
      <protection hidden="1"/>
    </xf>
    <xf numFmtId="0" fontId="8" fillId="0" borderId="0" xfId="0" applyFont="1" applyFill="1" applyAlignment="1" applyProtection="1">
      <alignment horizontal="left"/>
      <protection hidden="1"/>
    </xf>
    <xf numFmtId="0" fontId="8" fillId="0" borderId="0" xfId="0" applyFont="1" applyFill="1" applyAlignment="1" applyProtection="1">
      <alignment horizontal="right"/>
      <protection hidden="1"/>
    </xf>
    <xf numFmtId="0" fontId="8" fillId="0" borderId="0" xfId="0" applyFont="1" applyFill="1" applyAlignment="1" applyProtection="1">
      <alignment horizontal="center"/>
      <protection hidden="1"/>
    </xf>
    <xf numFmtId="166" fontId="8" fillId="0" borderId="0" xfId="0" applyNumberFormat="1" applyFont="1" applyFill="1" applyBorder="1" applyAlignment="1" applyProtection="1">
      <alignment horizontal="center" shrinkToFit="1"/>
      <protection hidden="1"/>
    </xf>
    <xf numFmtId="0" fontId="8" fillId="0" borderId="0" xfId="0" applyFont="1" applyFill="1" applyBorder="1" applyProtection="1">
      <protection hidden="1"/>
    </xf>
    <xf numFmtId="0" fontId="8" fillId="0" borderId="0" xfId="0" applyFont="1" applyFill="1" applyBorder="1" applyAlignment="1" applyProtection="1">
      <alignment horizontal="center"/>
      <protection hidden="1"/>
    </xf>
    <xf numFmtId="9" fontId="8" fillId="0" borderId="0" xfId="0" applyNumberFormat="1" applyFont="1" applyFill="1" applyBorder="1" applyAlignment="1" applyProtection="1">
      <alignment horizontal="center"/>
      <protection hidden="1"/>
    </xf>
    <xf numFmtId="9" fontId="16" fillId="0" borderId="0" xfId="0" applyNumberFormat="1" applyFont="1" applyFill="1" applyBorder="1" applyAlignment="1" applyProtection="1">
      <alignment horizontal="center"/>
      <protection hidden="1"/>
    </xf>
    <xf numFmtId="0" fontId="8" fillId="0" borderId="0" xfId="0" applyFont="1" applyAlignment="1" applyProtection="1">
      <protection hidden="1"/>
    </xf>
    <xf numFmtId="14" fontId="8" fillId="0" borderId="0" xfId="0" applyNumberFormat="1" applyFont="1" applyFill="1" applyBorder="1" applyAlignment="1" applyProtection="1">
      <alignment horizontal="right"/>
      <protection hidden="1"/>
    </xf>
    <xf numFmtId="0" fontId="9" fillId="0" borderId="0" xfId="0" applyFont="1" applyAlignment="1" applyProtection="1">
      <alignment horizontal="left"/>
      <protection hidden="1"/>
    </xf>
    <xf numFmtId="0" fontId="9" fillId="0" borderId="0" xfId="0" applyFont="1" applyAlignment="1" applyProtection="1">
      <protection hidden="1"/>
    </xf>
    <xf numFmtId="0" fontId="9" fillId="2" borderId="0" xfId="0" applyFont="1" applyFill="1" applyBorder="1" applyAlignment="1" applyProtection="1">
      <alignment horizontal="left"/>
      <protection hidden="1"/>
    </xf>
    <xf numFmtId="0" fontId="8" fillId="2" borderId="0" xfId="0" applyFont="1" applyFill="1" applyBorder="1" applyAlignment="1" applyProtection="1">
      <protection hidden="1"/>
    </xf>
    <xf numFmtId="0" fontId="9" fillId="2" borderId="0" xfId="0" applyFont="1" applyFill="1" applyBorder="1" applyAlignment="1" applyProtection="1">
      <protection hidden="1"/>
    </xf>
    <xf numFmtId="167" fontId="8" fillId="2" borderId="0" xfId="0" applyNumberFormat="1" applyFont="1" applyFill="1" applyBorder="1" applyAlignment="1" applyProtection="1">
      <alignment horizontal="center"/>
      <protection hidden="1"/>
    </xf>
    <xf numFmtId="167" fontId="8" fillId="2" borderId="0" xfId="0" applyNumberFormat="1" applyFont="1" applyFill="1" applyBorder="1" applyAlignment="1" applyProtection="1">
      <alignment horizontal="left"/>
      <protection hidden="1"/>
    </xf>
    <xf numFmtId="167" fontId="8" fillId="0" borderId="0" xfId="0" applyNumberFormat="1" applyFont="1" applyFill="1" applyBorder="1" applyAlignment="1" applyProtection="1">
      <alignment horizontal="center"/>
      <protection hidden="1"/>
    </xf>
    <xf numFmtId="167" fontId="8" fillId="0" borderId="0" xfId="0" applyNumberFormat="1" applyFont="1" applyFill="1" applyBorder="1" applyAlignment="1" applyProtection="1">
      <alignment horizontal="left"/>
      <protection hidden="1"/>
    </xf>
    <xf numFmtId="0" fontId="8" fillId="2" borderId="0" xfId="0" applyFont="1" applyFill="1" applyAlignment="1" applyProtection="1">
      <protection hidden="1"/>
    </xf>
    <xf numFmtId="14" fontId="8" fillId="2" borderId="0" xfId="0" applyNumberFormat="1" applyFont="1" applyFill="1" applyBorder="1" applyAlignment="1" applyProtection="1">
      <alignment horizontal="right"/>
      <protection hidden="1"/>
    </xf>
    <xf numFmtId="167" fontId="0" fillId="0" borderId="0" xfId="0" applyNumberFormat="1" applyBorder="1" applyAlignment="1" applyProtection="1">
      <alignment horizontal="left"/>
      <protection hidden="1"/>
    </xf>
    <xf numFmtId="167" fontId="8" fillId="2" borderId="0" xfId="0" applyNumberFormat="1" applyFont="1" applyFill="1" applyBorder="1" applyAlignment="1" applyProtection="1">
      <alignment horizontal="left" shrinkToFit="1"/>
      <protection hidden="1"/>
    </xf>
    <xf numFmtId="167" fontId="8" fillId="0" borderId="0" xfId="0" applyNumberFormat="1" applyFont="1" applyFill="1" applyBorder="1" applyAlignment="1" applyProtection="1">
      <protection hidden="1"/>
    </xf>
    <xf numFmtId="0" fontId="8" fillId="0" borderId="5" xfId="0" applyFont="1" applyBorder="1" applyProtection="1">
      <protection hidden="1"/>
    </xf>
    <xf numFmtId="14" fontId="8" fillId="0" borderId="0" xfId="0" applyNumberFormat="1" applyFont="1" applyProtection="1">
      <protection hidden="1"/>
    </xf>
    <xf numFmtId="167" fontId="8" fillId="2" borderId="0" xfId="0" applyNumberFormat="1" applyFont="1" applyFill="1" applyAlignment="1" applyProtection="1">
      <alignment horizontal="left"/>
      <protection hidden="1"/>
    </xf>
    <xf numFmtId="0" fontId="8" fillId="4" borderId="0" xfId="0" applyFont="1" applyFill="1" applyBorder="1" applyAlignment="1" applyProtection="1">
      <alignment vertical="top"/>
      <protection locked="0" hidden="1"/>
    </xf>
    <xf numFmtId="0" fontId="8" fillId="4" borderId="0" xfId="0" applyFont="1" applyFill="1" applyBorder="1" applyAlignment="1" applyProtection="1">
      <alignment horizontal="left" vertical="top"/>
      <protection hidden="1"/>
    </xf>
    <xf numFmtId="0" fontId="8" fillId="4" borderId="0" xfId="0" applyFont="1" applyFill="1" applyProtection="1">
      <protection hidden="1"/>
    </xf>
    <xf numFmtId="0" fontId="8" fillId="4" borderId="0" xfId="0" applyFont="1" applyFill="1" applyBorder="1" applyAlignment="1" applyProtection="1">
      <alignment horizontal="left" vertical="top"/>
      <protection locked="0" hidden="1"/>
    </xf>
    <xf numFmtId="0" fontId="8" fillId="0" borderId="0" xfId="0" applyFont="1" applyFill="1" applyBorder="1" applyAlignment="1" applyProtection="1">
      <alignment horizontal="left" vertical="top"/>
      <protection hidden="1"/>
    </xf>
    <xf numFmtId="0" fontId="11" fillId="4" borderId="0" xfId="0" applyFont="1" applyFill="1" applyBorder="1" applyAlignment="1" applyProtection="1">
      <alignment horizontal="left" vertical="top"/>
      <protection hidden="1"/>
    </xf>
    <xf numFmtId="0" fontId="8" fillId="4" borderId="1" xfId="0" applyFont="1" applyFill="1" applyBorder="1" applyAlignment="1" applyProtection="1">
      <protection hidden="1"/>
    </xf>
    <xf numFmtId="0" fontId="8" fillId="0" borderId="1" xfId="0" applyFont="1" applyBorder="1" applyAlignment="1" applyProtection="1">
      <protection hidden="1"/>
    </xf>
    <xf numFmtId="0" fontId="8" fillId="0" borderId="0" xfId="0" applyFont="1" applyFill="1" applyAlignment="1" applyProtection="1">
      <alignment vertical="top"/>
      <protection hidden="1"/>
    </xf>
    <xf numFmtId="0" fontId="8" fillId="0" borderId="0" xfId="0" applyFont="1" applyFill="1" applyBorder="1" applyAlignment="1" applyProtection="1">
      <alignment vertical="top" wrapText="1"/>
      <protection hidden="1"/>
    </xf>
    <xf numFmtId="0" fontId="8" fillId="0" borderId="0" xfId="0" applyFont="1" applyFill="1" applyBorder="1" applyAlignment="1" applyProtection="1">
      <alignment vertical="top"/>
      <protection hidden="1"/>
    </xf>
    <xf numFmtId="0" fontId="8" fillId="0" borderId="0" xfId="0" applyFont="1" applyAlignment="1" applyProtection="1">
      <alignment horizontal="right"/>
      <protection hidden="1"/>
    </xf>
    <xf numFmtId="0" fontId="10" fillId="0" borderId="0" xfId="0" applyFont="1" applyProtection="1">
      <protection hidden="1"/>
    </xf>
    <xf numFmtId="0" fontId="8" fillId="0" borderId="0" xfId="0" applyFont="1" applyAlignment="1" applyProtection="1">
      <alignment horizontal="center"/>
      <protection hidden="1"/>
    </xf>
    <xf numFmtId="0" fontId="0" fillId="0" borderId="0" xfId="0" applyProtection="1">
      <protection hidden="1"/>
    </xf>
    <xf numFmtId="0" fontId="11" fillId="0" borderId="0" xfId="0" applyFont="1" applyAlignment="1" applyProtection="1">
      <alignment horizontal="center"/>
      <protection hidden="1"/>
    </xf>
    <xf numFmtId="0" fontId="20" fillId="0" borderId="0" xfId="0" applyFont="1" applyProtection="1">
      <protection hidden="1"/>
    </xf>
    <xf numFmtId="0" fontId="0" fillId="0" borderId="0" xfId="0" applyFont="1" applyFill="1" applyBorder="1" applyProtection="1">
      <protection hidden="1"/>
    </xf>
    <xf numFmtId="0" fontId="14" fillId="0" borderId="0" xfId="0" applyFont="1" applyAlignment="1" applyProtection="1">
      <alignment horizontal="left" wrapText="1"/>
      <protection hidden="1"/>
    </xf>
    <xf numFmtId="0" fontId="21" fillId="0" borderId="0" xfId="0" applyFont="1" applyAlignment="1" applyProtection="1">
      <alignment horizontal="left"/>
      <protection hidden="1"/>
    </xf>
    <xf numFmtId="0" fontId="22" fillId="0" borderId="0" xfId="0" applyFont="1" applyFill="1" applyProtection="1">
      <protection hidden="1"/>
    </xf>
    <xf numFmtId="0" fontId="0" fillId="0" borderId="0" xfId="0" applyAlignment="1" applyProtection="1">
      <alignment horizontal="left" vertical="center"/>
      <protection hidden="1"/>
    </xf>
    <xf numFmtId="0" fontId="11" fillId="0" borderId="0" xfId="0" applyFont="1" applyFill="1" applyBorder="1" applyProtection="1">
      <protection hidden="1"/>
    </xf>
    <xf numFmtId="0" fontId="11" fillId="0" borderId="0" xfId="0" applyFont="1" applyBorder="1" applyProtection="1">
      <protection hidden="1"/>
    </xf>
    <xf numFmtId="0" fontId="31" fillId="0" borderId="0" xfId="1" applyProtection="1">
      <protection hidden="1"/>
    </xf>
    <xf numFmtId="0" fontId="31" fillId="0" borderId="0" xfId="1" applyFill="1" applyBorder="1" applyProtection="1">
      <protection hidden="1"/>
    </xf>
    <xf numFmtId="0" fontId="8" fillId="0" borderId="0" xfId="1" applyFont="1" applyFill="1" applyBorder="1" applyAlignment="1" applyProtection="1">
      <protection hidden="1"/>
    </xf>
    <xf numFmtId="0" fontId="8" fillId="0" borderId="0" xfId="1" applyFont="1" applyAlignment="1" applyProtection="1">
      <protection hidden="1"/>
    </xf>
    <xf numFmtId="0" fontId="8" fillId="0" borderId="0" xfId="1" quotePrefix="1" applyFont="1" applyProtection="1">
      <protection hidden="1"/>
    </xf>
    <xf numFmtId="0" fontId="8" fillId="0" borderId="0" xfId="1" quotePrefix="1" applyFont="1" applyFill="1" applyProtection="1">
      <protection hidden="1"/>
    </xf>
    <xf numFmtId="0" fontId="8" fillId="0" borderId="0" xfId="1" applyFont="1" applyFill="1" applyBorder="1" applyAlignment="1" applyProtection="1">
      <alignment horizontal="left" wrapText="1"/>
      <protection locked="0"/>
    </xf>
    <xf numFmtId="0" fontId="8" fillId="0" borderId="0" xfId="1" applyFont="1" applyProtection="1">
      <protection locked="0" hidden="1"/>
    </xf>
    <xf numFmtId="0" fontId="0" fillId="0" borderId="0" xfId="1" applyFont="1" applyFill="1" applyBorder="1" applyProtection="1">
      <protection hidden="1"/>
    </xf>
    <xf numFmtId="0" fontId="0" fillId="0" borderId="0" xfId="1" applyFont="1" applyBorder="1" applyAlignment="1" applyProtection="1">
      <alignment wrapText="1"/>
      <protection hidden="1"/>
    </xf>
    <xf numFmtId="0" fontId="13" fillId="0" borderId="0" xfId="1" applyFont="1" applyBorder="1" applyAlignment="1" applyProtection="1">
      <protection hidden="1"/>
    </xf>
    <xf numFmtId="14" fontId="0" fillId="0" borderId="0" xfId="1" applyNumberFormat="1" applyFont="1" applyFill="1" applyBorder="1" applyAlignment="1" applyProtection="1">
      <protection hidden="1"/>
    </xf>
    <xf numFmtId="49" fontId="24" fillId="0" borderId="0" xfId="1" applyNumberFormat="1" applyFont="1" applyBorder="1" applyAlignment="1" applyProtection="1">
      <alignment vertical="top" wrapText="1"/>
      <protection hidden="1"/>
    </xf>
    <xf numFmtId="0" fontId="0" fillId="0" borderId="0" xfId="1" applyFont="1" applyFill="1" applyBorder="1" applyAlignment="1" applyProtection="1">
      <alignment wrapText="1"/>
      <protection hidden="1"/>
    </xf>
    <xf numFmtId="0" fontId="13" fillId="0" borderId="0" xfId="1" applyFont="1" applyBorder="1" applyAlignment="1" applyProtection="1">
      <alignment horizontal="left" vertical="center" wrapText="1"/>
      <protection hidden="1"/>
    </xf>
    <xf numFmtId="0" fontId="13" fillId="0" borderId="0" xfId="1" applyFont="1" applyBorder="1" applyAlignment="1" applyProtection="1">
      <alignment wrapText="1"/>
      <protection hidden="1"/>
    </xf>
    <xf numFmtId="14" fontId="8" fillId="2" borderId="0" xfId="0" applyNumberFormat="1" applyFont="1" applyFill="1" applyBorder="1" applyAlignment="1" applyProtection="1">
      <alignment horizontal="left"/>
      <protection hidden="1"/>
    </xf>
    <xf numFmtId="0" fontId="26" fillId="0" borderId="0" xfId="0" applyFont="1" applyProtection="1">
      <protection hidden="1"/>
    </xf>
    <xf numFmtId="0" fontId="0" fillId="0" borderId="0" xfId="0" applyFont="1" applyFill="1" applyBorder="1" applyAlignment="1" applyProtection="1">
      <protection hidden="1"/>
    </xf>
    <xf numFmtId="0" fontId="21" fillId="2" borderId="0" xfId="0" applyFont="1" applyFill="1" applyBorder="1" applyAlignment="1" applyProtection="1">
      <alignment horizontal="left"/>
      <protection hidden="1"/>
    </xf>
    <xf numFmtId="0" fontId="21" fillId="2" borderId="0" xfId="0" applyFont="1" applyFill="1" applyBorder="1" applyAlignment="1" applyProtection="1">
      <alignment horizontal="center"/>
      <protection hidden="1"/>
    </xf>
    <xf numFmtId="14" fontId="21" fillId="2" borderId="0" xfId="0" applyNumberFormat="1" applyFont="1" applyFill="1" applyBorder="1" applyAlignment="1" applyProtection="1">
      <alignment horizontal="center"/>
      <protection hidden="1"/>
    </xf>
    <xf numFmtId="0" fontId="21" fillId="0" borderId="0" xfId="0" applyFont="1" applyProtection="1">
      <protection hidden="1"/>
    </xf>
    <xf numFmtId="0" fontId="21" fillId="0" borderId="0" xfId="0" applyFont="1" applyBorder="1" applyProtection="1">
      <protection hidden="1"/>
    </xf>
    <xf numFmtId="0" fontId="21" fillId="0" borderId="0" xfId="0" applyFont="1" applyAlignment="1" applyProtection="1">
      <alignment horizontal="center"/>
      <protection hidden="1"/>
    </xf>
    <xf numFmtId="0" fontId="28" fillId="0" borderId="0" xfId="0" applyFont="1" applyProtection="1">
      <protection hidden="1"/>
    </xf>
    <xf numFmtId="0" fontId="0" fillId="0" borderId="1" xfId="0" applyBorder="1" applyProtection="1">
      <protection hidden="1"/>
    </xf>
    <xf numFmtId="0" fontId="12" fillId="0" borderId="0" xfId="0" applyFont="1" applyProtection="1">
      <protection hidden="1"/>
    </xf>
    <xf numFmtId="1" fontId="11" fillId="0" borderId="0" xfId="0" applyNumberFormat="1" applyFont="1" applyBorder="1" applyProtection="1">
      <protection hidden="1"/>
    </xf>
    <xf numFmtId="0" fontId="11" fillId="0" borderId="0" xfId="0" applyFont="1" applyBorder="1" applyAlignment="1" applyProtection="1">
      <alignment horizontal="centerContinuous"/>
      <protection hidden="1"/>
    </xf>
    <xf numFmtId="1" fontId="0" fillId="0" borderId="0" xfId="0" applyNumberFormat="1" applyProtection="1">
      <protection hidden="1"/>
    </xf>
    <xf numFmtId="1" fontId="0" fillId="0" borderId="0" xfId="0" applyNumberFormat="1" applyFont="1" applyProtection="1">
      <protection hidden="1"/>
    </xf>
    <xf numFmtId="0" fontId="0" fillId="0" borderId="0" xfId="0" applyFont="1" applyAlignment="1" applyProtection="1">
      <alignment horizontal="right"/>
      <protection hidden="1"/>
    </xf>
    <xf numFmtId="0" fontId="0" fillId="0" borderId="0" xfId="0" applyFont="1" applyAlignment="1" applyProtection="1">
      <alignment horizontal="center" vertical="center"/>
      <protection hidden="1"/>
    </xf>
    <xf numFmtId="0" fontId="21" fillId="0" borderId="0" xfId="0" applyNumberFormat="1" applyFont="1" applyAlignment="1" applyProtection="1">
      <alignment horizontal="left"/>
      <protection hidden="1"/>
    </xf>
    <xf numFmtId="0" fontId="0" fillId="0" borderId="0" xfId="0" applyFont="1" applyAlignment="1" applyProtection="1">
      <alignment horizontal="left"/>
      <protection hidden="1"/>
    </xf>
    <xf numFmtId="2" fontId="22" fillId="0" borderId="0" xfId="0" applyNumberFormat="1" applyFont="1" applyFill="1" applyBorder="1" applyProtection="1">
      <protection hidden="1"/>
    </xf>
    <xf numFmtId="169" fontId="0" fillId="0" borderId="2" xfId="0" applyNumberFormat="1" applyFont="1" applyFill="1" applyBorder="1" applyProtection="1">
      <protection hidden="1"/>
    </xf>
    <xf numFmtId="169" fontId="0" fillId="0" borderId="0" xfId="0" applyNumberFormat="1" applyFont="1" applyFill="1" applyBorder="1" applyProtection="1">
      <protection hidden="1"/>
    </xf>
    <xf numFmtId="0" fontId="13" fillId="0" borderId="0" xfId="0" applyFont="1" applyAlignment="1" applyProtection="1">
      <protection hidden="1"/>
    </xf>
    <xf numFmtId="169" fontId="22" fillId="0" borderId="0" xfId="0" applyNumberFormat="1" applyFont="1" applyFill="1" applyBorder="1" applyProtection="1">
      <protection hidden="1"/>
    </xf>
    <xf numFmtId="0" fontId="13" fillId="0" borderId="1" xfId="0" applyFont="1" applyBorder="1" applyProtection="1">
      <protection hidden="1"/>
    </xf>
    <xf numFmtId="0" fontId="8" fillId="0" borderId="0" xfId="0" applyNumberFormat="1" applyFont="1" applyAlignment="1" applyProtection="1">
      <protection hidden="1"/>
    </xf>
    <xf numFmtId="0" fontId="8" fillId="0" borderId="0" xfId="0" applyFont="1" applyFill="1" applyAlignment="1" applyProtection="1">
      <alignment vertical="top"/>
      <protection locked="0" hidden="1"/>
    </xf>
    <xf numFmtId="0" fontId="0" fillId="0" borderId="0" xfId="18" applyFont="1" applyProtection="1">
      <protection hidden="1"/>
    </xf>
    <xf numFmtId="0" fontId="8" fillId="0" borderId="0" xfId="1" applyFont="1" applyProtection="1">
      <protection hidden="1"/>
    </xf>
    <xf numFmtId="171" fontId="8" fillId="0" borderId="0" xfId="2" applyNumberFormat="1" applyFont="1" applyAlignment="1" applyProtection="1">
      <alignment horizontal="left"/>
      <protection locked="0"/>
    </xf>
    <xf numFmtId="172" fontId="8" fillId="0" borderId="0" xfId="2" applyNumberFormat="1" applyFont="1" applyAlignment="1" applyProtection="1">
      <alignment horizontal="left"/>
      <protection locked="0"/>
    </xf>
    <xf numFmtId="0" fontId="8" fillId="0" borderId="0" xfId="18" applyFont="1" applyProtection="1">
      <protection hidden="1"/>
    </xf>
    <xf numFmtId="1" fontId="8" fillId="0" borderId="0" xfId="18" applyNumberFormat="1" applyFont="1" applyProtection="1">
      <protection hidden="1"/>
    </xf>
    <xf numFmtId="0" fontId="8" fillId="0" borderId="0" xfId="18" applyFont="1" applyAlignment="1" applyProtection="1">
      <alignment horizontal="right"/>
      <protection hidden="1"/>
    </xf>
    <xf numFmtId="0" fontId="8" fillId="0" borderId="0" xfId="18" applyFont="1" applyAlignment="1" applyProtection="1">
      <protection hidden="1"/>
    </xf>
    <xf numFmtId="0" fontId="9" fillId="0" borderId="0" xfId="18" applyFont="1" applyProtection="1">
      <protection hidden="1"/>
    </xf>
    <xf numFmtId="0" fontId="8" fillId="0" borderId="0" xfId="18" applyFont="1" applyAlignment="1" applyProtection="1">
      <alignment shrinkToFit="1"/>
      <protection hidden="1"/>
    </xf>
    <xf numFmtId="1" fontId="9" fillId="0" borderId="0" xfId="18" applyNumberFormat="1" applyFont="1" applyProtection="1">
      <protection hidden="1"/>
    </xf>
    <xf numFmtId="49" fontId="9" fillId="0" borderId="0" xfId="18" applyNumberFormat="1" applyFont="1" applyProtection="1">
      <protection hidden="1"/>
    </xf>
    <xf numFmtId="0" fontId="8" fillId="0" borderId="0" xfId="18" applyNumberFormat="1" applyFont="1" applyAlignment="1" applyProtection="1">
      <alignment horizontal="left"/>
      <protection hidden="1"/>
    </xf>
    <xf numFmtId="49" fontId="8" fillId="0" borderId="0" xfId="18" applyNumberFormat="1" applyFont="1" applyBorder="1" applyProtection="1">
      <protection hidden="1"/>
    </xf>
    <xf numFmtId="0" fontId="8" fillId="2" borderId="0" xfId="18" applyFont="1" applyFill="1" applyBorder="1" applyProtection="1">
      <protection hidden="1"/>
    </xf>
    <xf numFmtId="0" fontId="18" fillId="0" borderId="0" xfId="18" applyFont="1" applyProtection="1">
      <protection hidden="1"/>
    </xf>
    <xf numFmtId="1" fontId="8" fillId="0" borderId="0" xfId="18" applyNumberFormat="1" applyFont="1" applyFill="1" applyBorder="1" applyProtection="1">
      <protection hidden="1"/>
    </xf>
    <xf numFmtId="169" fontId="8" fillId="0" borderId="0" xfId="18" applyNumberFormat="1" applyFont="1" applyFill="1" applyBorder="1" applyProtection="1">
      <protection hidden="1"/>
    </xf>
    <xf numFmtId="1" fontId="8" fillId="0" borderId="0" xfId="18" applyNumberFormat="1" applyFont="1" applyAlignment="1" applyProtection="1">
      <alignment horizontal="left"/>
      <protection hidden="1"/>
    </xf>
    <xf numFmtId="0" fontId="8" fillId="0" borderId="0" xfId="18" applyFont="1" applyAlignment="1" applyProtection="1">
      <alignment horizontal="left"/>
      <protection hidden="1"/>
    </xf>
    <xf numFmtId="2" fontId="8" fillId="0" borderId="0" xfId="18" applyNumberFormat="1" applyFont="1" applyFill="1" applyBorder="1" applyProtection="1">
      <protection hidden="1"/>
    </xf>
    <xf numFmtId="171" fontId="8" fillId="0" borderId="0" xfId="2" applyNumberFormat="1" applyFont="1" applyAlignment="1" applyProtection="1">
      <alignment horizontal="left"/>
      <protection hidden="1"/>
    </xf>
    <xf numFmtId="172" fontId="8" fillId="0" borderId="0" xfId="2" applyNumberFormat="1" applyFont="1" applyAlignment="1" applyProtection="1">
      <alignment horizontal="left"/>
      <protection hidden="1"/>
    </xf>
    <xf numFmtId="0" fontId="10" fillId="0" borderId="0" xfId="18" applyFont="1" applyProtection="1">
      <protection hidden="1"/>
    </xf>
    <xf numFmtId="171" fontId="10" fillId="0" borderId="0" xfId="2" applyNumberFormat="1" applyFont="1" applyFill="1" applyBorder="1" applyAlignment="1" applyProtection="1">
      <alignment horizontal="left"/>
      <protection hidden="1"/>
    </xf>
    <xf numFmtId="0" fontId="10" fillId="0" borderId="0" xfId="18" applyFont="1" applyFill="1" applyBorder="1" applyProtection="1">
      <protection hidden="1"/>
    </xf>
    <xf numFmtId="0" fontId="9" fillId="0" borderId="0" xfId="18" applyFont="1" applyAlignment="1" applyProtection="1">
      <protection hidden="1"/>
    </xf>
    <xf numFmtId="0" fontId="8" fillId="0" borderId="0" xfId="1" applyFont="1" applyProtection="1">
      <protection locked="0"/>
    </xf>
    <xf numFmtId="2" fontId="8" fillId="0" borderId="0" xfId="1" applyNumberFormat="1" applyFont="1" applyFill="1" applyBorder="1" applyProtection="1">
      <protection locked="0"/>
    </xf>
    <xf numFmtId="0" fontId="18" fillId="0" borderId="0" xfId="1" applyFont="1" applyProtection="1">
      <protection hidden="1"/>
    </xf>
    <xf numFmtId="0" fontId="31" fillId="0" borderId="0" xfId="1" applyFont="1" applyAlignment="1" applyProtection="1">
      <alignment horizontal="center"/>
      <protection hidden="1"/>
    </xf>
    <xf numFmtId="0" fontId="8" fillId="0" borderId="0" xfId="1" applyNumberFormat="1" applyFont="1" applyAlignment="1" applyProtection="1">
      <alignment horizontal="left"/>
      <protection locked="0"/>
    </xf>
    <xf numFmtId="0" fontId="8" fillId="0" borderId="0" xfId="1" applyFont="1" applyAlignment="1" applyProtection="1">
      <alignment horizontal="right"/>
      <protection locked="0"/>
    </xf>
    <xf numFmtId="0" fontId="8" fillId="0" borderId="0" xfId="1" applyFont="1" applyAlignment="1" applyProtection="1">
      <alignment horizontal="left"/>
      <protection locked="0"/>
    </xf>
    <xf numFmtId="169" fontId="9" fillId="0" borderId="0" xfId="18" applyNumberFormat="1" applyFont="1" applyFill="1" applyBorder="1" applyProtection="1">
      <protection hidden="1"/>
    </xf>
    <xf numFmtId="0" fontId="9" fillId="0" borderId="0" xfId="18" applyNumberFormat="1" applyFont="1" applyProtection="1">
      <protection hidden="1"/>
    </xf>
    <xf numFmtId="9" fontId="8" fillId="0" borderId="0" xfId="3" applyFont="1" applyFill="1" applyBorder="1" applyAlignment="1" applyProtection="1">
      <alignment horizontal="center"/>
      <protection hidden="1"/>
    </xf>
    <xf numFmtId="0" fontId="8" fillId="0" borderId="0" xfId="18" applyFont="1" applyAlignment="1" applyProtection="1">
      <alignment horizontal="center"/>
      <protection hidden="1"/>
    </xf>
    <xf numFmtId="0" fontId="9" fillId="0" borderId="5" xfId="18" applyFont="1" applyBorder="1" applyProtection="1">
      <protection hidden="1"/>
    </xf>
    <xf numFmtId="0" fontId="8" fillId="0" borderId="5" xfId="18" applyFont="1" applyBorder="1" applyProtection="1">
      <protection hidden="1"/>
    </xf>
    <xf numFmtId="0" fontId="8" fillId="0" borderId="0" xfId="18" applyFont="1" applyBorder="1" applyProtection="1">
      <protection hidden="1"/>
    </xf>
    <xf numFmtId="169" fontId="8" fillId="0" borderId="0" xfId="18" applyNumberFormat="1" applyFont="1" applyProtection="1">
      <protection hidden="1"/>
    </xf>
    <xf numFmtId="0" fontId="9" fillId="0" borderId="1" xfId="18" applyFont="1" applyBorder="1" applyProtection="1">
      <protection hidden="1"/>
    </xf>
    <xf numFmtId="0" fontId="8" fillId="0" borderId="1" xfId="18" applyFont="1" applyBorder="1" applyProtection="1">
      <protection hidden="1"/>
    </xf>
    <xf numFmtId="0" fontId="9" fillId="0" borderId="0" xfId="18" applyFont="1" applyBorder="1" applyProtection="1">
      <protection hidden="1"/>
    </xf>
    <xf numFmtId="168" fontId="9" fillId="0" borderId="0" xfId="18" applyNumberFormat="1" applyFont="1" applyFill="1" applyBorder="1" applyProtection="1">
      <protection hidden="1"/>
    </xf>
    <xf numFmtId="173" fontId="8" fillId="0" borderId="0" xfId="47" applyFont="1" applyProtection="1">
      <protection hidden="1"/>
    </xf>
    <xf numFmtId="173" fontId="8" fillId="0" borderId="0" xfId="47" applyFont="1" applyAlignment="1" applyProtection="1">
      <alignment shrinkToFit="1"/>
      <protection hidden="1"/>
    </xf>
    <xf numFmtId="172" fontId="31" fillId="0" borderId="0" xfId="2" applyNumberFormat="1" applyFont="1" applyAlignment="1" applyProtection="1">
      <alignment horizontal="left"/>
      <protection locked="0"/>
    </xf>
    <xf numFmtId="0" fontId="31" fillId="0" borderId="0" xfId="1" applyNumberFormat="1" applyFont="1" applyAlignment="1" applyProtection="1">
      <alignment horizontal="left"/>
      <protection locked="0"/>
    </xf>
    <xf numFmtId="0" fontId="31" fillId="0" borderId="0" xfId="1" applyFont="1" applyAlignment="1" applyProtection="1">
      <alignment horizontal="left"/>
      <protection locked="0"/>
    </xf>
    <xf numFmtId="0" fontId="8" fillId="0" borderId="0" xfId="0" applyFont="1" applyAlignment="1" applyProtection="1"/>
    <xf numFmtId="0" fontId="8" fillId="0" borderId="0" xfId="0" applyFont="1" applyProtection="1">
      <protection hidden="1"/>
    </xf>
    <xf numFmtId="0" fontId="8" fillId="0" borderId="0" xfId="0" applyFont="1" applyBorder="1" applyProtection="1">
      <protection hidden="1"/>
    </xf>
    <xf numFmtId="0" fontId="8" fillId="0" borderId="0" xfId="0" applyNumberFormat="1" applyFont="1" applyAlignment="1" applyProtection="1">
      <alignment horizontal="left"/>
      <protection hidden="1"/>
    </xf>
    <xf numFmtId="0" fontId="9" fillId="0" borderId="0" xfId="0" applyFont="1" applyProtection="1">
      <protection hidden="1"/>
    </xf>
    <xf numFmtId="1" fontId="8" fillId="0" borderId="0" xfId="0" applyNumberFormat="1" applyFont="1" applyProtection="1">
      <protection hidden="1"/>
    </xf>
    <xf numFmtId="0" fontId="8" fillId="0" borderId="0" xfId="0" applyFont="1" applyFill="1" applyProtection="1">
      <protection hidden="1"/>
    </xf>
    <xf numFmtId="0" fontId="31" fillId="0" borderId="0" xfId="0" applyFont="1" applyProtection="1">
      <protection hidden="1"/>
    </xf>
    <xf numFmtId="0" fontId="9" fillId="0" borderId="0" xfId="0" applyFont="1" applyBorder="1" applyProtection="1">
      <protection hidden="1"/>
    </xf>
    <xf numFmtId="0" fontId="8" fillId="0" borderId="0" xfId="0" applyFont="1" applyFill="1" applyBorder="1" applyProtection="1">
      <protection hidden="1"/>
    </xf>
    <xf numFmtId="2" fontId="31" fillId="0" borderId="0" xfId="0" applyNumberFormat="1" applyFont="1" applyProtection="1">
      <protection hidden="1"/>
    </xf>
    <xf numFmtId="2" fontId="8" fillId="0" borderId="0" xfId="0" applyNumberFormat="1" applyFont="1" applyProtection="1">
      <protection hidden="1"/>
    </xf>
    <xf numFmtId="2" fontId="31" fillId="0" borderId="0" xfId="0" applyNumberFormat="1" applyFont="1" applyAlignment="1" applyProtection="1">
      <alignment horizontal="center"/>
      <protection hidden="1"/>
    </xf>
    <xf numFmtId="0" fontId="31" fillId="0" borderId="0" xfId="0" applyFont="1" applyAlignment="1" applyProtection="1">
      <alignment horizontal="center"/>
      <protection hidden="1"/>
    </xf>
    <xf numFmtId="0" fontId="31" fillId="0" borderId="0" xfId="0" applyFont="1" applyFill="1" applyAlignment="1" applyProtection="1">
      <alignment horizontal="center"/>
      <protection hidden="1"/>
    </xf>
    <xf numFmtId="0" fontId="31" fillId="0" borderId="0" xfId="0" applyFont="1" applyBorder="1" applyAlignment="1" applyProtection="1">
      <alignment shrinkToFit="1"/>
      <protection hidden="1"/>
    </xf>
    <xf numFmtId="0" fontId="31" fillId="0" borderId="0" xfId="0" applyFont="1" applyBorder="1" applyAlignment="1" applyProtection="1">
      <alignment horizontal="center" shrinkToFit="1"/>
      <protection hidden="1"/>
    </xf>
    <xf numFmtId="0" fontId="31" fillId="0" borderId="0" xfId="0" applyFont="1" applyBorder="1" applyAlignment="1" applyProtection="1">
      <alignment horizontal="left" shrinkToFit="1"/>
      <protection hidden="1"/>
    </xf>
    <xf numFmtId="2" fontId="31" fillId="0" borderId="0" xfId="0" applyNumberFormat="1" applyFont="1" applyBorder="1" applyAlignment="1" applyProtection="1">
      <alignment horizontal="left" shrinkToFit="1"/>
      <protection hidden="1"/>
    </xf>
    <xf numFmtId="2" fontId="13" fillId="0" borderId="0" xfId="0" applyNumberFormat="1" applyFont="1" applyBorder="1" applyAlignment="1" applyProtection="1">
      <alignment horizontal="center" shrinkToFit="1"/>
      <protection hidden="1"/>
    </xf>
    <xf numFmtId="0" fontId="11" fillId="0" borderId="0" xfId="0" applyFont="1" applyFill="1" applyProtection="1">
      <protection hidden="1"/>
    </xf>
    <xf numFmtId="0" fontId="10" fillId="0" borderId="0" xfId="0" applyFont="1" applyFill="1" applyBorder="1" applyProtection="1">
      <protection hidden="1"/>
    </xf>
    <xf numFmtId="0" fontId="22" fillId="0" borderId="0" xfId="0" applyFont="1" applyFill="1" applyBorder="1" applyAlignment="1" applyProtection="1">
      <alignment horizontal="center"/>
      <protection hidden="1"/>
    </xf>
    <xf numFmtId="0" fontId="33" fillId="0" borderId="0" xfId="0" applyFont="1" applyProtection="1">
      <protection hidden="1"/>
    </xf>
    <xf numFmtId="0" fontId="4" fillId="0" borderId="0" xfId="0" applyFont="1" applyAlignment="1" applyProtection="1">
      <alignment horizontal="center"/>
      <protection hidden="1"/>
    </xf>
    <xf numFmtId="0" fontId="18" fillId="0" borderId="0" xfId="0" applyFont="1" applyProtection="1">
      <protection hidden="1"/>
    </xf>
    <xf numFmtId="0" fontId="32" fillId="0" borderId="0" xfId="0" applyFont="1" applyAlignment="1" applyProtection="1">
      <alignment horizontal="center"/>
      <protection hidden="1"/>
    </xf>
    <xf numFmtId="0" fontId="35" fillId="0" borderId="0" xfId="0" applyFont="1" applyFill="1" applyProtection="1">
      <protection hidden="1"/>
    </xf>
    <xf numFmtId="0" fontId="37" fillId="0" borderId="0" xfId="0" applyFont="1" applyFill="1" applyProtection="1">
      <protection hidden="1"/>
    </xf>
    <xf numFmtId="0" fontId="34" fillId="0" borderId="0" xfId="0" applyFont="1" applyProtection="1">
      <protection hidden="1"/>
    </xf>
    <xf numFmtId="2" fontId="18" fillId="0" borderId="0" xfId="0" applyNumberFormat="1" applyFont="1" applyProtection="1">
      <protection hidden="1"/>
    </xf>
    <xf numFmtId="0" fontId="35" fillId="0" borderId="0" xfId="0" applyFont="1" applyProtection="1">
      <protection hidden="1"/>
    </xf>
    <xf numFmtId="0" fontId="35" fillId="0" borderId="0" xfId="0" applyFont="1" applyFill="1" applyBorder="1" applyProtection="1">
      <protection hidden="1"/>
    </xf>
    <xf numFmtId="0" fontId="11" fillId="0" borderId="0" xfId="0" applyFont="1" applyBorder="1" applyAlignment="1" applyProtection="1">
      <alignment vertical="center"/>
      <protection hidden="1"/>
    </xf>
    <xf numFmtId="0" fontId="18" fillId="0" borderId="0" xfId="0" applyNumberFormat="1" applyFont="1" applyAlignment="1" applyProtection="1">
      <alignment horizontal="right"/>
      <protection hidden="1"/>
    </xf>
    <xf numFmtId="1" fontId="8" fillId="0" borderId="0" xfId="0" applyNumberFormat="1" applyFont="1" applyProtection="1">
      <protection locked="0"/>
    </xf>
    <xf numFmtId="0" fontId="8" fillId="0" borderId="0" xfId="0" applyFont="1" applyProtection="1">
      <protection locked="0"/>
    </xf>
    <xf numFmtId="0" fontId="8" fillId="0" borderId="0" xfId="0" applyFont="1" applyAlignment="1" applyProtection="1">
      <alignment horizontal="right"/>
      <protection locked="0"/>
    </xf>
    <xf numFmtId="0" fontId="8" fillId="0" borderId="0" xfId="0" applyFont="1" applyAlignment="1" applyProtection="1">
      <alignment horizontal="center"/>
      <protection locked="0"/>
    </xf>
    <xf numFmtId="0" fontId="18" fillId="0" borderId="0" xfId="0" applyFont="1" applyProtection="1">
      <protection locked="0"/>
    </xf>
    <xf numFmtId="0" fontId="33" fillId="0" borderId="0" xfId="0" applyFont="1" applyProtection="1">
      <protection locked="0"/>
    </xf>
    <xf numFmtId="0" fontId="9" fillId="0" borderId="0" xfId="0" applyFont="1" applyProtection="1">
      <protection locked="0"/>
    </xf>
    <xf numFmtId="1" fontId="9" fillId="0" borderId="0" xfId="0" applyNumberFormat="1" applyFont="1" applyProtection="1">
      <protection locked="0"/>
    </xf>
    <xf numFmtId="49" fontId="9" fillId="0" borderId="0" xfId="0" applyNumberFormat="1" applyFont="1" applyProtection="1">
      <protection locked="0"/>
    </xf>
    <xf numFmtId="0" fontId="8" fillId="0" borderId="0" xfId="0" applyNumberFormat="1" applyFont="1" applyAlignment="1" applyProtection="1">
      <alignment horizontal="left"/>
      <protection locked="0"/>
    </xf>
    <xf numFmtId="49" fontId="8" fillId="0" borderId="0" xfId="0" applyNumberFormat="1" applyFont="1" applyBorder="1" applyProtection="1">
      <protection locked="0"/>
    </xf>
    <xf numFmtId="0" fontId="8" fillId="2" borderId="0" xfId="0" applyFont="1" applyFill="1" applyBorder="1" applyProtection="1">
      <protection locked="0"/>
    </xf>
    <xf numFmtId="4" fontId="8" fillId="0" borderId="0" xfId="0" applyNumberFormat="1" applyFont="1" applyProtection="1">
      <protection locked="0"/>
    </xf>
    <xf numFmtId="1" fontId="8" fillId="0" borderId="0" xfId="0" applyNumberFormat="1" applyFont="1" applyFill="1" applyBorder="1" applyProtection="1">
      <protection locked="0"/>
    </xf>
    <xf numFmtId="169" fontId="8" fillId="0" borderId="0" xfId="0" applyNumberFormat="1" applyFont="1" applyFill="1" applyBorder="1" applyProtection="1">
      <protection locked="0"/>
    </xf>
    <xf numFmtId="1" fontId="8" fillId="0" borderId="0" xfId="0" applyNumberFormat="1" applyFont="1" applyAlignment="1" applyProtection="1">
      <alignment horizontal="left"/>
      <protection locked="0"/>
    </xf>
    <xf numFmtId="0" fontId="8" fillId="0" borderId="0" xfId="0" applyFont="1" applyAlignment="1" applyProtection="1">
      <alignment horizontal="left"/>
      <protection locked="0"/>
    </xf>
    <xf numFmtId="171" fontId="8" fillId="0" borderId="0" xfId="2" applyNumberFormat="1" applyFont="1" applyAlignment="1" applyProtection="1">
      <alignment horizontal="left"/>
      <protection locked="0"/>
    </xf>
    <xf numFmtId="172" fontId="8" fillId="0" borderId="0" xfId="2" applyNumberFormat="1" applyFont="1" applyAlignment="1" applyProtection="1">
      <alignment horizontal="left"/>
      <protection locked="0"/>
    </xf>
    <xf numFmtId="4" fontId="10" fillId="0" borderId="0" xfId="0" applyNumberFormat="1" applyFont="1" applyProtection="1">
      <protection locked="0"/>
    </xf>
    <xf numFmtId="171" fontId="10" fillId="0" borderId="0" xfId="2" applyNumberFormat="1" applyFont="1" applyFill="1" applyBorder="1" applyAlignment="1" applyProtection="1">
      <alignment horizontal="left"/>
      <protection locked="0"/>
    </xf>
    <xf numFmtId="0" fontId="9" fillId="0" borderId="0" xfId="0" applyNumberFormat="1" applyFont="1" applyProtection="1">
      <protection locked="0"/>
    </xf>
    <xf numFmtId="4" fontId="8" fillId="0" borderId="0" xfId="0" applyNumberFormat="1" applyFont="1" applyFill="1" applyProtection="1">
      <protection locked="0"/>
    </xf>
    <xf numFmtId="0" fontId="9" fillId="0" borderId="5" xfId="0" applyFont="1" applyBorder="1" applyProtection="1">
      <protection locked="0"/>
    </xf>
    <xf numFmtId="0" fontId="8" fillId="0" borderId="5" xfId="0" applyFont="1" applyBorder="1" applyProtection="1">
      <protection locked="0"/>
    </xf>
    <xf numFmtId="0" fontId="31" fillId="0" borderId="0" xfId="0" applyFont="1" applyProtection="1">
      <protection locked="0"/>
    </xf>
    <xf numFmtId="0" fontId="36" fillId="0" borderId="0" xfId="0" applyFont="1" applyAlignment="1" applyProtection="1">
      <alignment horizontal="right"/>
      <protection locked="0"/>
    </xf>
    <xf numFmtId="0" fontId="31" fillId="0" borderId="0" xfId="1" applyFont="1" applyProtection="1">
      <protection locked="0"/>
    </xf>
    <xf numFmtId="0" fontId="8" fillId="0" borderId="0" xfId="0" applyFont="1" applyAlignment="1" applyProtection="1">
      <alignment vertical="top" shrinkToFit="1"/>
      <protection locked="0"/>
    </xf>
    <xf numFmtId="0" fontId="9" fillId="0" borderId="1" xfId="0" applyFont="1" applyBorder="1" applyProtection="1">
      <protection locked="0"/>
    </xf>
    <xf numFmtId="0" fontId="8" fillId="0" borderId="1" xfId="0" applyFont="1" applyBorder="1" applyProtection="1">
      <protection locked="0"/>
    </xf>
    <xf numFmtId="3" fontId="8" fillId="0" borderId="0" xfId="0" applyNumberFormat="1" applyFont="1" applyProtection="1">
      <protection hidden="1"/>
    </xf>
    <xf numFmtId="0" fontId="8" fillId="0" borderId="14" xfId="0" applyFont="1" applyBorder="1" applyProtection="1">
      <protection hidden="1"/>
    </xf>
    <xf numFmtId="0" fontId="8" fillId="0" borderId="0" xfId="0" applyNumberFormat="1" applyFont="1" applyAlignment="1" applyProtection="1">
      <alignment horizontal="left"/>
    </xf>
    <xf numFmtId="0" fontId="8" fillId="0" borderId="0" xfId="0" applyFont="1" applyProtection="1"/>
    <xf numFmtId="4" fontId="8" fillId="0" borderId="0" xfId="0" applyNumberFormat="1" applyFont="1" applyProtection="1"/>
    <xf numFmtId="0" fontId="9" fillId="0" borderId="0" xfId="0" applyFont="1" applyProtection="1"/>
    <xf numFmtId="0" fontId="8" fillId="0" borderId="0" xfId="0" applyFont="1" applyAlignment="1" applyProtection="1">
      <alignment vertical="top" shrinkToFit="1"/>
    </xf>
    <xf numFmtId="0" fontId="31" fillId="0" borderId="0" xfId="0" applyFont="1" applyProtection="1"/>
    <xf numFmtId="0" fontId="8" fillId="0" borderId="0" xfId="0" applyFont="1" applyAlignment="1" applyProtection="1">
      <alignment horizontal="right"/>
    </xf>
    <xf numFmtId="4" fontId="8" fillId="0" borderId="0" xfId="0" applyNumberFormat="1" applyFont="1" applyAlignment="1" applyProtection="1">
      <alignment horizontal="left"/>
    </xf>
    <xf numFmtId="4" fontId="8" fillId="0" borderId="0" xfId="3" applyNumberFormat="1" applyFont="1" applyFill="1" applyBorder="1" applyAlignment="1" applyProtection="1">
      <alignment horizontal="center"/>
    </xf>
    <xf numFmtId="9" fontId="8" fillId="0" borderId="0" xfId="3" applyFont="1" applyFill="1" applyBorder="1" applyAlignment="1" applyProtection="1">
      <alignment horizontal="center"/>
    </xf>
    <xf numFmtId="4" fontId="8" fillId="0" borderId="5" xfId="0" applyNumberFormat="1" applyFont="1" applyBorder="1" applyProtection="1"/>
    <xf numFmtId="0" fontId="33" fillId="0" borderId="0" xfId="0" applyFont="1" applyProtection="1"/>
    <xf numFmtId="0" fontId="33" fillId="0" borderId="0" xfId="0" applyNumberFormat="1" applyFont="1" applyAlignment="1" applyProtection="1">
      <alignment horizontal="right"/>
    </xf>
    <xf numFmtId="0" fontId="18" fillId="0" borderId="0" xfId="0" applyFont="1" applyAlignment="1" applyProtection="1">
      <alignment horizontal="right"/>
      <protection hidden="1"/>
    </xf>
    <xf numFmtId="4" fontId="18" fillId="0" borderId="0" xfId="0" applyNumberFormat="1" applyFont="1" applyAlignment="1" applyProtection="1">
      <alignment horizontal="right"/>
    </xf>
    <xf numFmtId="0" fontId="18" fillId="0" borderId="0" xfId="0" applyNumberFormat="1" applyFont="1" applyAlignment="1" applyProtection="1">
      <alignment horizontal="right"/>
    </xf>
    <xf numFmtId="0" fontId="10" fillId="0" borderId="0" xfId="0" applyFont="1" applyFill="1" applyAlignment="1" applyProtection="1">
      <alignment horizontal="right"/>
    </xf>
    <xf numFmtId="0" fontId="31" fillId="0" borderId="0" xfId="0" applyNumberFormat="1" applyFont="1" applyBorder="1" applyAlignment="1" applyProtection="1">
      <alignment horizontal="left"/>
      <protection locked="0"/>
    </xf>
    <xf numFmtId="0" fontId="31" fillId="0" borderId="0" xfId="0" quotePrefix="1" applyNumberFormat="1" applyFont="1" applyBorder="1" applyAlignment="1" applyProtection="1">
      <alignment horizontal="left"/>
      <protection locked="0"/>
    </xf>
    <xf numFmtId="0" fontId="8" fillId="0" borderId="0" xfId="1" applyFont="1" applyFill="1" applyBorder="1" applyAlignment="1" applyProtection="1">
      <alignment horizontal="left"/>
      <protection locked="0"/>
    </xf>
    <xf numFmtId="0" fontId="8" fillId="0" borderId="0" xfId="1" applyFont="1" applyFill="1" applyBorder="1" applyAlignment="1" applyProtection="1">
      <alignment horizontal="left"/>
      <protection hidden="1"/>
    </xf>
    <xf numFmtId="0" fontId="8" fillId="0" borderId="0" xfId="1" applyFont="1" applyFill="1" applyBorder="1" applyAlignment="1" applyProtection="1">
      <alignment horizontal="left"/>
      <protection hidden="1"/>
    </xf>
    <xf numFmtId="0" fontId="8" fillId="0" borderId="0" xfId="1" applyFont="1" applyFill="1" applyBorder="1" applyAlignment="1" applyProtection="1">
      <alignment horizontal="left"/>
      <protection locked="0"/>
    </xf>
    <xf numFmtId="0" fontId="0" fillId="0" borderId="7" xfId="0" applyBorder="1"/>
    <xf numFmtId="0" fontId="8" fillId="5" borderId="0" xfId="0" applyFont="1" applyFill="1" applyAlignment="1" applyProtection="1">
      <alignment vertical="top" wrapText="1"/>
      <protection locked="0"/>
    </xf>
    <xf numFmtId="4" fontId="13" fillId="6" borderId="14" xfId="19" applyNumberFormat="1" applyFont="1" applyFill="1" applyBorder="1" applyAlignment="1" applyProtection="1">
      <alignment horizontal="center" shrinkToFit="1"/>
      <protection hidden="1"/>
    </xf>
    <xf numFmtId="4" fontId="31" fillId="6" borderId="14" xfId="18" applyNumberFormat="1" applyFont="1" applyFill="1" applyBorder="1" applyAlignment="1" applyProtection="1">
      <alignment horizontal="center"/>
      <protection hidden="1"/>
    </xf>
    <xf numFmtId="4" fontId="31" fillId="6" borderId="14" xfId="18" applyNumberFormat="1" applyFont="1" applyFill="1" applyBorder="1" applyProtection="1">
      <protection hidden="1"/>
    </xf>
    <xf numFmtId="4" fontId="31" fillId="6" borderId="14" xfId="19" applyNumberFormat="1" applyFont="1" applyFill="1" applyBorder="1" applyAlignment="1" applyProtection="1">
      <alignment horizontal="center" shrinkToFit="1"/>
      <protection hidden="1"/>
    </xf>
    <xf numFmtId="4" fontId="38" fillId="0" borderId="14" xfId="0" applyNumberFormat="1" applyFont="1" applyBorder="1" applyProtection="1">
      <protection hidden="1"/>
    </xf>
    <xf numFmtId="4" fontId="8" fillId="0" borderId="14" xfId="0" applyNumberFormat="1" applyFont="1" applyBorder="1" applyProtection="1">
      <protection hidden="1"/>
    </xf>
    <xf numFmtId="4" fontId="33" fillId="0" borderId="14" xfId="0" applyNumberFormat="1" applyFont="1" applyBorder="1" applyProtection="1">
      <protection hidden="1"/>
    </xf>
    <xf numFmtId="174" fontId="8" fillId="3" borderId="2" xfId="0" applyNumberFormat="1" applyFont="1" applyFill="1" applyBorder="1" applyAlignment="1" applyProtection="1">
      <protection locked="0"/>
    </xf>
    <xf numFmtId="0" fontId="8" fillId="0" borderId="0" xfId="1" applyFont="1" applyFill="1" applyBorder="1" applyAlignment="1" applyProtection="1">
      <alignment horizontal="left"/>
      <protection locked="0"/>
    </xf>
    <xf numFmtId="0" fontId="8" fillId="0" borderId="0" xfId="1" applyFont="1" applyFill="1" applyBorder="1" applyAlignment="1" applyProtection="1">
      <alignment horizontal="left"/>
      <protection hidden="1"/>
    </xf>
    <xf numFmtId="0" fontId="8" fillId="0" borderId="0" xfId="0" applyFont="1" applyAlignment="1" applyProtection="1">
      <alignment shrinkToFit="1"/>
      <protection locked="0"/>
    </xf>
    <xf numFmtId="171" fontId="31" fillId="0" borderId="0" xfId="0" applyNumberFormat="1" applyFont="1" applyFill="1" applyBorder="1" applyAlignment="1" applyProtection="1">
      <alignment horizontal="center" shrinkToFit="1"/>
      <protection hidden="1"/>
    </xf>
    <xf numFmtId="0" fontId="13" fillId="0" borderId="0" xfId="1" applyFont="1" applyFill="1" applyBorder="1" applyAlignment="1" applyProtection="1">
      <protection hidden="1"/>
    </xf>
    <xf numFmtId="0" fontId="0" fillId="0" borderId="0" xfId="1" applyFont="1" applyFill="1" applyBorder="1" applyAlignment="1" applyProtection="1">
      <protection hidden="1"/>
    </xf>
    <xf numFmtId="0" fontId="13" fillId="0" borderId="0" xfId="1" applyFont="1" applyFill="1" applyBorder="1" applyAlignment="1" applyProtection="1">
      <alignment horizontal="left" vertical="center" wrapText="1"/>
      <protection hidden="1"/>
    </xf>
    <xf numFmtId="0" fontId="13" fillId="0" borderId="0" xfId="1" applyFont="1" applyFill="1" applyBorder="1" applyAlignment="1" applyProtection="1">
      <alignment wrapText="1"/>
      <protection hidden="1"/>
    </xf>
    <xf numFmtId="0" fontId="0" fillId="0" borderId="0" xfId="1" applyFont="1" applyFill="1" applyBorder="1" applyAlignment="1" applyProtection="1">
      <protection locked="0"/>
    </xf>
    <xf numFmtId="0" fontId="10" fillId="0" borderId="0" xfId="18" applyFont="1" applyFill="1" applyProtection="1">
      <protection hidden="1"/>
    </xf>
    <xf numFmtId="0" fontId="9" fillId="0" borderId="0" xfId="18" applyFont="1" applyAlignment="1" applyProtection="1">
      <protection hidden="1"/>
    </xf>
    <xf numFmtId="0" fontId="8" fillId="0" borderId="0" xfId="18" applyFont="1" applyAlignment="1" applyProtection="1">
      <protection hidden="1"/>
    </xf>
    <xf numFmtId="1" fontId="9" fillId="0" borderId="0" xfId="18" applyNumberFormat="1" applyFont="1" applyAlignment="1" applyProtection="1">
      <protection hidden="1"/>
    </xf>
    <xf numFmtId="1" fontId="9" fillId="0" borderId="0" xfId="0" applyNumberFormat="1" applyFont="1" applyAlignment="1" applyProtection="1">
      <protection locked="0"/>
    </xf>
    <xf numFmtId="0" fontId="8" fillId="0" borderId="0" xfId="0" applyFont="1" applyAlignment="1" applyProtection="1">
      <protection locked="0"/>
    </xf>
    <xf numFmtId="0" fontId="9" fillId="0" borderId="0" xfId="0" applyFont="1" applyAlignment="1" applyProtection="1">
      <protection locked="0"/>
    </xf>
    <xf numFmtId="1" fontId="9" fillId="0" borderId="0" xfId="18" applyNumberFormat="1" applyFont="1" applyAlignment="1" applyProtection="1">
      <alignment horizontal="left"/>
      <protection hidden="1"/>
    </xf>
    <xf numFmtId="171" fontId="9" fillId="0" borderId="0" xfId="2" applyNumberFormat="1" applyFont="1" applyAlignment="1" applyProtection="1">
      <alignment horizontal="left"/>
      <protection hidden="1"/>
    </xf>
    <xf numFmtId="0" fontId="42" fillId="0" borderId="0" xfId="18" applyFont="1" applyProtection="1">
      <protection hidden="1"/>
    </xf>
    <xf numFmtId="1" fontId="11" fillId="0" borderId="0" xfId="18" applyNumberFormat="1" applyFont="1" applyFill="1" applyBorder="1" applyProtection="1">
      <protection hidden="1"/>
    </xf>
    <xf numFmtId="4" fontId="8" fillId="4" borderId="0" xfId="0" applyNumberFormat="1" applyFont="1" applyFill="1" applyBorder="1" applyProtection="1">
      <protection locked="0"/>
    </xf>
    <xf numFmtId="1" fontId="9" fillId="0" borderId="0" xfId="0" applyNumberFormat="1" applyFont="1" applyAlignment="1" applyProtection="1">
      <alignment horizontal="left"/>
      <protection locked="0"/>
    </xf>
    <xf numFmtId="169" fontId="8" fillId="4" borderId="0" xfId="18" applyNumberFormat="1" applyFont="1" applyFill="1" applyBorder="1" applyProtection="1">
      <protection locked="0"/>
    </xf>
    <xf numFmtId="0" fontId="0" fillId="0" borderId="0" xfId="0" applyNumberFormat="1" applyFont="1" applyAlignment="1" applyProtection="1">
      <alignment horizontal="left"/>
      <protection hidden="1"/>
    </xf>
    <xf numFmtId="171" fontId="9" fillId="0" borderId="0" xfId="2" applyNumberFormat="1" applyFont="1" applyAlignment="1" applyProtection="1">
      <alignment horizontal="left"/>
      <protection locked="0"/>
    </xf>
    <xf numFmtId="14" fontId="8" fillId="0" borderId="0" xfId="0" applyNumberFormat="1" applyFont="1" applyFill="1" applyBorder="1" applyAlignment="1" applyProtection="1">
      <protection locked="0"/>
    </xf>
    <xf numFmtId="14" fontId="8" fillId="0" borderId="0" xfId="0" applyNumberFormat="1" applyFont="1" applyFill="1" applyBorder="1" applyAlignment="1" applyProtection="1">
      <protection locked="0" hidden="1"/>
    </xf>
    <xf numFmtId="0" fontId="8" fillId="0" borderId="0" xfId="0" applyFont="1" applyFill="1" applyBorder="1" applyAlignment="1" applyProtection="1">
      <alignment vertical="top"/>
      <protection locked="0" hidden="1"/>
    </xf>
    <xf numFmtId="0" fontId="8" fillId="0" borderId="0" xfId="18" applyFont="1" applyAlignment="1" applyProtection="1">
      <protection hidden="1"/>
    </xf>
    <xf numFmtId="0" fontId="44" fillId="0" borderId="0" xfId="0" applyFont="1" applyFill="1" applyProtection="1">
      <protection hidden="1"/>
    </xf>
    <xf numFmtId="0" fontId="44" fillId="0" borderId="0" xfId="0" applyFont="1" applyProtection="1">
      <protection hidden="1"/>
    </xf>
    <xf numFmtId="4" fontId="13" fillId="6" borderId="14" xfId="18" applyNumberFormat="1" applyFont="1" applyFill="1" applyBorder="1" applyProtection="1">
      <protection hidden="1"/>
    </xf>
    <xf numFmtId="175" fontId="13" fillId="6" borderId="14" xfId="18" applyNumberFormat="1" applyFont="1" applyFill="1" applyBorder="1" applyProtection="1">
      <protection hidden="1"/>
    </xf>
    <xf numFmtId="0" fontId="31" fillId="6" borderId="14" xfId="18" applyNumberFormat="1" applyFont="1" applyFill="1" applyBorder="1" applyProtection="1">
      <protection hidden="1"/>
    </xf>
    <xf numFmtId="0" fontId="31" fillId="6" borderId="14" xfId="19" applyNumberFormat="1" applyFont="1" applyFill="1" applyBorder="1" applyAlignment="1" applyProtection="1">
      <alignment horizontal="center" vertical="center" shrinkToFit="1"/>
      <protection hidden="1"/>
    </xf>
    <xf numFmtId="0" fontId="31" fillId="6" borderId="14" xfId="18" applyNumberFormat="1" applyFont="1" applyFill="1" applyBorder="1" applyAlignment="1" applyProtection="1">
      <alignment horizontal="center" vertical="center"/>
      <protection hidden="1"/>
    </xf>
    <xf numFmtId="0" fontId="31" fillId="6" borderId="14" xfId="19" applyNumberFormat="1" applyFont="1" applyFill="1" applyBorder="1" applyAlignment="1" applyProtection="1">
      <alignment horizontal="center" shrinkToFit="1"/>
      <protection hidden="1"/>
    </xf>
    <xf numFmtId="0" fontId="31" fillId="6" borderId="14" xfId="18" applyNumberFormat="1" applyFont="1" applyFill="1" applyBorder="1" applyAlignment="1" applyProtection="1">
      <alignment horizontal="center"/>
      <protection hidden="1"/>
    </xf>
    <xf numFmtId="2" fontId="0" fillId="0" borderId="0" xfId="0" applyNumberFormat="1"/>
    <xf numFmtId="0" fontId="38" fillId="0" borderId="14" xfId="0" applyNumberFormat="1" applyFont="1" applyBorder="1" applyProtection="1">
      <protection hidden="1"/>
    </xf>
    <xf numFmtId="0" fontId="8" fillId="0" borderId="14" xfId="0" applyNumberFormat="1" applyFont="1" applyBorder="1" applyProtection="1">
      <protection hidden="1"/>
    </xf>
    <xf numFmtId="0" fontId="8" fillId="0" borderId="0" xfId="0" applyFont="1" applyFill="1" applyBorder="1" applyAlignment="1" applyProtection="1">
      <alignment horizontal="left" vertical="top"/>
      <protection locked="0" hidden="1"/>
    </xf>
    <xf numFmtId="0" fontId="0" fillId="0" borderId="0" xfId="0" applyAlignment="1"/>
    <xf numFmtId="0" fontId="8" fillId="0" borderId="0" xfId="0" applyFont="1" applyAlignment="1" applyProtection="1">
      <alignment horizontal="left"/>
      <protection hidden="1"/>
    </xf>
    <xf numFmtId="0" fontId="0" fillId="0" borderId="0" xfId="0" applyFont="1" applyAlignment="1" applyProtection="1">
      <alignment horizontal="left" vertical="top" wrapText="1"/>
      <protection hidden="1"/>
    </xf>
    <xf numFmtId="0" fontId="8" fillId="0" borderId="0" xfId="1" applyFont="1" applyFill="1" applyBorder="1" applyAlignment="1" applyProtection="1">
      <alignment horizontal="left"/>
      <protection hidden="1"/>
    </xf>
    <xf numFmtId="0" fontId="8" fillId="0" borderId="0" xfId="1" applyFont="1" applyFill="1" applyBorder="1" applyAlignment="1" applyProtection="1">
      <alignment horizontal="left"/>
      <protection locked="0"/>
    </xf>
    <xf numFmtId="0" fontId="13" fillId="0" borderId="0" xfId="1" applyFont="1" applyBorder="1" applyAlignment="1" applyProtection="1">
      <alignment horizontal="left" wrapText="1"/>
      <protection hidden="1"/>
    </xf>
    <xf numFmtId="49" fontId="24" fillId="0" borderId="0" xfId="1" applyNumberFormat="1" applyFont="1" applyFill="1" applyBorder="1" applyAlignment="1" applyProtection="1">
      <alignment horizontal="left" wrapText="1"/>
      <protection hidden="1"/>
    </xf>
    <xf numFmtId="0" fontId="0" fillId="0" borderId="0" xfId="0" applyAlignment="1">
      <alignment horizontal="center"/>
    </xf>
    <xf numFmtId="0" fontId="0" fillId="0" borderId="0" xfId="1" applyFont="1" applyFill="1" applyBorder="1" applyAlignment="1" applyProtection="1">
      <alignment horizontal="left"/>
      <protection locked="0"/>
    </xf>
    <xf numFmtId="0" fontId="8" fillId="0" borderId="0" xfId="0" applyFont="1" applyAlignment="1" applyProtection="1">
      <alignment horizontal="right"/>
      <protection hidden="1"/>
    </xf>
    <xf numFmtId="0" fontId="8" fillId="0" borderId="0" xfId="0" applyFont="1" applyAlignment="1" applyProtection="1">
      <protection hidden="1"/>
    </xf>
    <xf numFmtId="0" fontId="38" fillId="0" borderId="0" xfId="0" applyFont="1" applyFill="1" applyBorder="1" applyAlignment="1" applyProtection="1">
      <protection hidden="1"/>
    </xf>
    <xf numFmtId="14" fontId="33" fillId="2" borderId="0" xfId="0" applyNumberFormat="1" applyFont="1" applyFill="1" applyBorder="1" applyAlignment="1" applyProtection="1">
      <alignment horizontal="right"/>
      <protection hidden="1"/>
    </xf>
    <xf numFmtId="0" fontId="33" fillId="0" borderId="0" xfId="0" applyFont="1" applyBorder="1" applyAlignment="1" applyProtection="1">
      <alignment horizontal="center"/>
      <protection hidden="1"/>
    </xf>
    <xf numFmtId="0" fontId="8" fillId="0" borderId="0" xfId="0" applyFont="1" applyFill="1" applyBorder="1" applyAlignment="1" applyProtection="1">
      <protection locked="0"/>
    </xf>
    <xf numFmtId="0" fontId="9" fillId="0" borderId="0" xfId="4" applyFont="1" applyProtection="1">
      <protection locked="0"/>
    </xf>
    <xf numFmtId="0" fontId="0" fillId="0" borderId="0" xfId="0" applyFont="1" applyAlignment="1" applyProtection="1">
      <alignment vertical="top" wrapText="1"/>
      <protection hidden="1"/>
    </xf>
    <xf numFmtId="0" fontId="45" fillId="0" borderId="0" xfId="0" applyFont="1" applyProtection="1">
      <protection hidden="1"/>
    </xf>
    <xf numFmtId="0" fontId="33" fillId="0" borderId="0" xfId="0" applyFont="1" applyFill="1" applyBorder="1" applyAlignment="1" applyProtection="1">
      <alignment horizontal="right"/>
      <protection hidden="1"/>
    </xf>
    <xf numFmtId="0" fontId="8" fillId="0" borderId="0" xfId="0" applyFont="1"/>
    <xf numFmtId="0" fontId="15" fillId="0" borderId="0" xfId="0" applyFont="1" applyFill="1" applyBorder="1" applyAlignment="1" applyProtection="1">
      <alignment horizontal="center" vertical="justify"/>
      <protection hidden="1"/>
    </xf>
    <xf numFmtId="0" fontId="15" fillId="0" borderId="0" xfId="0" applyFont="1" applyFill="1" applyBorder="1" applyAlignment="1" applyProtection="1">
      <alignment vertical="justify"/>
      <protection hidden="1"/>
    </xf>
    <xf numFmtId="0" fontId="15" fillId="0" borderId="0" xfId="0" applyFont="1" applyFill="1" applyBorder="1" applyAlignment="1" applyProtection="1">
      <alignment vertical="justify" wrapText="1"/>
      <protection hidden="1"/>
    </xf>
    <xf numFmtId="49" fontId="0" fillId="0" borderId="0" xfId="0" applyNumberFormat="1" applyFill="1" applyBorder="1" applyAlignment="1" applyProtection="1">
      <alignment vertical="top" readingOrder="1"/>
      <protection hidden="1"/>
    </xf>
    <xf numFmtId="49" fontId="0" fillId="0" borderId="0" xfId="0" applyNumberFormat="1" applyBorder="1" applyAlignment="1" applyProtection="1">
      <alignment vertical="top" readingOrder="1"/>
      <protection hidden="1"/>
    </xf>
    <xf numFmtId="49" fontId="0" fillId="0" borderId="0" xfId="0" applyNumberFormat="1" applyBorder="1" applyAlignment="1" applyProtection="1">
      <alignment horizontal="left"/>
      <protection hidden="1"/>
    </xf>
    <xf numFmtId="0" fontId="0" fillId="0" borderId="0" xfId="0" applyBorder="1" applyAlignment="1" applyProtection="1">
      <alignment horizontal="left" wrapText="1"/>
      <protection hidden="1"/>
    </xf>
    <xf numFmtId="49" fontId="0" fillId="0" borderId="0" xfId="0" applyNumberFormat="1" applyBorder="1" applyAlignment="1" applyProtection="1">
      <alignment vertical="top" wrapText="1"/>
      <protection hidden="1"/>
    </xf>
    <xf numFmtId="49" fontId="0" fillId="0" borderId="0" xfId="0" applyNumberFormat="1" applyFill="1" applyBorder="1" applyAlignment="1" applyProtection="1">
      <alignment vertical="top" wrapText="1"/>
      <protection hidden="1"/>
    </xf>
    <xf numFmtId="49" fontId="13" fillId="0" borderId="0" xfId="0" applyNumberFormat="1" applyFont="1" applyBorder="1" applyAlignment="1" applyProtection="1">
      <alignment vertical="top" readingOrder="1"/>
      <protection hidden="1"/>
    </xf>
    <xf numFmtId="49" fontId="50" fillId="0" borderId="0" xfId="0" applyNumberFormat="1" applyFont="1" applyBorder="1" applyAlignment="1" applyProtection="1">
      <alignment vertical="top" textRotation="2"/>
      <protection hidden="1"/>
    </xf>
    <xf numFmtId="49" fontId="50" fillId="0" borderId="0" xfId="0" applyNumberFormat="1" applyFont="1" applyBorder="1" applyAlignment="1" applyProtection="1">
      <alignment vertical="top"/>
      <protection hidden="1"/>
    </xf>
    <xf numFmtId="49" fontId="0" fillId="0" borderId="0" xfId="0" applyNumberFormat="1" applyBorder="1" applyAlignment="1" applyProtection="1">
      <alignment vertical="top" wrapText="1" readingOrder="1"/>
      <protection hidden="1"/>
    </xf>
    <xf numFmtId="49" fontId="0" fillId="0" borderId="0" xfId="0" applyNumberFormat="1" applyBorder="1" applyAlignment="1" applyProtection="1">
      <alignment horizontal="left" vertical="top" readingOrder="1"/>
      <protection hidden="1"/>
    </xf>
    <xf numFmtId="0" fontId="0" fillId="0" borderId="0" xfId="0" applyBorder="1" applyAlignment="1" applyProtection="1">
      <alignment wrapText="1"/>
      <protection hidden="1"/>
    </xf>
    <xf numFmtId="0" fontId="13" fillId="0" borderId="0" xfId="0" applyFont="1" applyBorder="1" applyAlignment="1" applyProtection="1">
      <protection hidden="1"/>
    </xf>
    <xf numFmtId="49" fontId="13" fillId="0" borderId="0" xfId="0" applyNumberFormat="1" applyFont="1" applyBorder="1" applyAlignment="1" applyProtection="1">
      <alignment horizontal="center" vertical="top" wrapText="1"/>
      <protection hidden="1"/>
    </xf>
    <xf numFmtId="49" fontId="47" fillId="0" borderId="0" xfId="0" applyNumberFormat="1" applyFont="1" applyBorder="1" applyAlignment="1" applyProtection="1">
      <alignment horizontal="left" vertical="top" wrapText="1"/>
      <protection hidden="1"/>
    </xf>
    <xf numFmtId="49" fontId="13" fillId="0" borderId="0" xfId="0" applyNumberFormat="1" applyFont="1" applyFill="1" applyBorder="1" applyAlignment="1" applyProtection="1">
      <alignment horizontal="center" vertical="top" wrapText="1"/>
      <protection hidden="1"/>
    </xf>
    <xf numFmtId="49" fontId="13" fillId="0" borderId="0" xfId="0" applyNumberFormat="1" applyFont="1" applyBorder="1" applyAlignment="1" applyProtection="1">
      <alignment horizontal="left" vertical="top" wrapText="1"/>
      <protection hidden="1"/>
    </xf>
    <xf numFmtId="49" fontId="13" fillId="0" borderId="0" xfId="0" applyNumberFormat="1" applyFont="1" applyBorder="1" applyAlignment="1" applyProtection="1">
      <alignment horizontal="center" vertical="top" readingOrder="1"/>
      <protection hidden="1"/>
    </xf>
    <xf numFmtId="49" fontId="0" fillId="0" borderId="0" xfId="0" applyNumberFormat="1" applyBorder="1" applyAlignment="1" applyProtection="1">
      <alignment wrapText="1"/>
      <protection hidden="1"/>
    </xf>
    <xf numFmtId="49" fontId="0" fillId="0" borderId="0" xfId="0" applyNumberFormat="1" applyFill="1" applyBorder="1" applyAlignment="1" applyProtection="1">
      <alignment wrapText="1"/>
      <protection hidden="1"/>
    </xf>
    <xf numFmtId="49" fontId="0" fillId="0" borderId="0" xfId="0" applyNumberFormat="1" applyFont="1" applyFill="1" applyBorder="1" applyAlignment="1" applyProtection="1">
      <alignment wrapText="1"/>
      <protection hidden="1"/>
    </xf>
    <xf numFmtId="49" fontId="0" fillId="0" borderId="0" xfId="0" applyNumberFormat="1" applyBorder="1" applyProtection="1">
      <protection hidden="1"/>
    </xf>
    <xf numFmtId="49" fontId="0" fillId="0" borderId="0" xfId="0" applyNumberFormat="1" applyFill="1" applyBorder="1" applyProtection="1">
      <protection hidden="1"/>
    </xf>
    <xf numFmtId="14" fontId="8" fillId="0" borderId="0" xfId="0" applyNumberFormat="1" applyFont="1" applyFill="1" applyBorder="1" applyAlignment="1" applyProtection="1">
      <alignment wrapText="1"/>
      <protection locked="0" hidden="1"/>
    </xf>
    <xf numFmtId="14" fontId="8" fillId="0" borderId="0" xfId="0" applyNumberFormat="1" applyFont="1" applyFill="1" applyBorder="1" applyAlignment="1" applyProtection="1">
      <protection hidden="1"/>
    </xf>
    <xf numFmtId="0" fontId="0" fillId="0" borderId="0" xfId="0" applyFill="1" applyBorder="1" applyAlignment="1" applyProtection="1">
      <alignment wrapText="1"/>
      <protection locked="0" hidden="1"/>
    </xf>
    <xf numFmtId="0" fontId="0" fillId="0" borderId="0" xfId="0" applyBorder="1" applyAlignment="1" applyProtection="1">
      <alignment wrapText="1"/>
      <protection locked="0" hidden="1"/>
    </xf>
    <xf numFmtId="0" fontId="0" fillId="0" borderId="0" xfId="0" applyFill="1" applyBorder="1" applyAlignment="1" applyProtection="1">
      <alignment wrapText="1"/>
      <protection hidden="1"/>
    </xf>
    <xf numFmtId="0" fontId="0" fillId="0" borderId="0" xfId="0" applyFont="1" applyFill="1" applyBorder="1" applyAlignment="1" applyProtection="1">
      <alignment wrapText="1"/>
      <protection hidden="1"/>
    </xf>
    <xf numFmtId="49" fontId="0" fillId="0" borderId="0" xfId="0" applyNumberFormat="1" applyFill="1" applyBorder="1" applyAlignment="1" applyProtection="1">
      <alignment horizontal="left" vertical="top" wrapText="1"/>
      <protection hidden="1"/>
    </xf>
    <xf numFmtId="49" fontId="0" fillId="0" borderId="0" xfId="0" applyNumberFormat="1" applyBorder="1" applyAlignment="1" applyProtection="1">
      <alignment horizontal="left" wrapText="1"/>
      <protection hidden="1"/>
    </xf>
    <xf numFmtId="49" fontId="13" fillId="0" borderId="0" xfId="0" applyNumberFormat="1" applyFont="1" applyFill="1" applyBorder="1" applyAlignment="1" applyProtection="1">
      <alignment wrapText="1"/>
      <protection hidden="1"/>
    </xf>
    <xf numFmtId="49" fontId="47" fillId="0" borderId="0" xfId="0" applyNumberFormat="1" applyFont="1" applyBorder="1" applyAlignment="1" applyProtection="1">
      <alignment wrapText="1"/>
      <protection hidden="1"/>
    </xf>
    <xf numFmtId="49" fontId="13" fillId="0" borderId="0" xfId="0" applyNumberFormat="1" applyFont="1" applyBorder="1" applyAlignment="1" applyProtection="1">
      <alignment vertical="top" wrapText="1"/>
      <protection hidden="1"/>
    </xf>
    <xf numFmtId="49" fontId="13" fillId="0" borderId="0" xfId="0" applyNumberFormat="1" applyFont="1" applyFill="1" applyBorder="1" applyAlignment="1" applyProtection="1">
      <alignment horizontal="left" wrapText="1"/>
      <protection hidden="1"/>
    </xf>
    <xf numFmtId="49" fontId="0" fillId="0" borderId="0" xfId="0" applyNumberFormat="1" applyFill="1" applyBorder="1" applyAlignment="1" applyProtection="1">
      <alignment wrapText="1"/>
      <protection locked="0" hidden="1"/>
    </xf>
    <xf numFmtId="0" fontId="0" fillId="0" borderId="0" xfId="0" applyFill="1" applyBorder="1" applyAlignment="1" applyProtection="1">
      <alignment horizontal="left"/>
      <protection hidden="1"/>
    </xf>
    <xf numFmtId="49" fontId="47" fillId="0" borderId="0" xfId="0" applyNumberFormat="1" applyFont="1" applyBorder="1" applyAlignment="1" applyProtection="1">
      <alignment vertical="top" wrapText="1"/>
      <protection hidden="1"/>
    </xf>
    <xf numFmtId="49" fontId="47" fillId="0" borderId="0" xfId="0" applyNumberFormat="1" applyFont="1" applyFill="1" applyBorder="1" applyAlignment="1" applyProtection="1">
      <alignment horizontal="left" wrapText="1"/>
      <protection hidden="1"/>
    </xf>
    <xf numFmtId="0" fontId="0" fillId="0" borderId="0" xfId="0" applyFill="1" applyBorder="1" applyAlignment="1" applyProtection="1">
      <alignment horizontal="left" wrapText="1"/>
      <protection hidden="1"/>
    </xf>
    <xf numFmtId="0" fontId="51" fillId="0" borderId="0" xfId="0" applyFont="1" applyBorder="1" applyAlignment="1" applyProtection="1">
      <alignment horizontal="right" wrapText="1"/>
      <protection hidden="1"/>
    </xf>
    <xf numFmtId="0" fontId="24" fillId="0" borderId="0" xfId="0" applyFont="1" applyBorder="1" applyAlignment="1" applyProtection="1">
      <alignment horizontal="right" wrapText="1"/>
      <protection hidden="1"/>
    </xf>
    <xf numFmtId="0" fontId="8" fillId="0" borderId="0" xfId="0" applyFont="1" applyFill="1" applyBorder="1" applyAlignment="1" applyProtection="1">
      <alignment wrapText="1"/>
      <protection hidden="1"/>
    </xf>
    <xf numFmtId="0" fontId="24" fillId="0" borderId="0" xfId="0" applyFont="1" applyBorder="1" applyAlignment="1" applyProtection="1">
      <alignment wrapText="1"/>
      <protection hidden="1"/>
    </xf>
    <xf numFmtId="0" fontId="12" fillId="0" borderId="0" xfId="0" applyFont="1" applyFill="1" applyBorder="1" applyAlignment="1" applyProtection="1">
      <alignment wrapText="1"/>
      <protection hidden="1"/>
    </xf>
    <xf numFmtId="0" fontId="9" fillId="0" borderId="0" xfId="0" applyFont="1" applyBorder="1" applyAlignment="1" applyProtection="1">
      <alignment wrapText="1"/>
      <protection hidden="1"/>
    </xf>
    <xf numFmtId="0" fontId="8" fillId="0" borderId="0" xfId="0" applyFont="1" applyBorder="1" applyAlignment="1" applyProtection="1">
      <alignment wrapText="1"/>
      <protection hidden="1"/>
    </xf>
    <xf numFmtId="0" fontId="49" fillId="0" borderId="0" xfId="0" applyFont="1" applyBorder="1" applyAlignment="1" applyProtection="1">
      <alignment horizontal="right" wrapText="1"/>
      <protection hidden="1"/>
    </xf>
    <xf numFmtId="4" fontId="0" fillId="0" borderId="0" xfId="1" applyNumberFormat="1" applyFont="1" applyFill="1" applyBorder="1" applyAlignment="1" applyProtection="1">
      <alignment horizontal="right" wrapText="1"/>
      <protection locked="0" hidden="1"/>
    </xf>
    <xf numFmtId="0" fontId="0" fillId="0" borderId="0" xfId="0" applyFill="1" applyBorder="1" applyAlignment="1" applyProtection="1">
      <protection hidden="1"/>
    </xf>
    <xf numFmtId="0" fontId="13" fillId="0" borderId="0" xfId="0" applyFont="1" applyFill="1" applyBorder="1" applyAlignment="1" applyProtection="1">
      <alignment wrapText="1"/>
      <protection hidden="1"/>
    </xf>
    <xf numFmtId="14" fontId="8" fillId="0" borderId="0" xfId="0" applyNumberFormat="1" applyFont="1" applyFill="1" applyBorder="1" applyAlignment="1" applyProtection="1">
      <alignment wrapText="1"/>
      <protection hidden="1"/>
    </xf>
    <xf numFmtId="0" fontId="54" fillId="0" borderId="7" xfId="0" applyFont="1" applyBorder="1"/>
    <xf numFmtId="0" fontId="55" fillId="0" borderId="0" xfId="0" applyFont="1" applyProtection="1">
      <protection hidden="1"/>
    </xf>
    <xf numFmtId="0" fontId="8" fillId="7" borderId="2" xfId="0" applyFont="1" applyFill="1" applyBorder="1" applyAlignment="1" applyProtection="1">
      <alignment horizontal="left"/>
      <protection locked="0"/>
    </xf>
    <xf numFmtId="14" fontId="8" fillId="7" borderId="2" xfId="0" applyNumberFormat="1" applyFont="1" applyFill="1" applyBorder="1" applyAlignment="1" applyProtection="1">
      <protection locked="0"/>
    </xf>
    <xf numFmtId="14" fontId="8" fillId="7" borderId="3" xfId="0" applyNumberFormat="1" applyFont="1" applyFill="1" applyBorder="1" applyAlignment="1" applyProtection="1">
      <protection locked="0"/>
    </xf>
    <xf numFmtId="0" fontId="8" fillId="7" borderId="2" xfId="0" applyFont="1" applyFill="1" applyBorder="1" applyAlignment="1" applyProtection="1">
      <protection locked="0"/>
    </xf>
    <xf numFmtId="0" fontId="8" fillId="7" borderId="4" xfId="0" applyFont="1" applyFill="1" applyBorder="1" applyAlignment="1" applyProtection="1">
      <protection locked="0"/>
    </xf>
    <xf numFmtId="0" fontId="8" fillId="7" borderId="3" xfId="0" applyFont="1" applyFill="1" applyBorder="1" applyAlignment="1" applyProtection="1">
      <protection locked="0"/>
    </xf>
    <xf numFmtId="166" fontId="8" fillId="7" borderId="3" xfId="0" applyNumberFormat="1" applyFont="1" applyFill="1" applyBorder="1" applyAlignment="1" applyProtection="1">
      <protection locked="0"/>
    </xf>
    <xf numFmtId="166" fontId="8" fillId="7" borderId="4" xfId="0" applyNumberFormat="1" applyFont="1" applyFill="1" applyBorder="1" applyAlignment="1" applyProtection="1">
      <protection locked="0"/>
    </xf>
    <xf numFmtId="167" fontId="8" fillId="7" borderId="3" xfId="0" applyNumberFormat="1" applyFont="1" applyFill="1" applyBorder="1" applyAlignment="1" applyProtection="1">
      <protection locked="0"/>
    </xf>
    <xf numFmtId="167" fontId="8" fillId="7" borderId="2" xfId="0" applyNumberFormat="1" applyFont="1" applyFill="1" applyBorder="1" applyAlignment="1" applyProtection="1">
      <protection locked="0"/>
    </xf>
    <xf numFmtId="1" fontId="8" fillId="7" borderId="13" xfId="18" applyNumberFormat="1" applyFont="1" applyFill="1" applyBorder="1" applyAlignment="1" applyProtection="1">
      <alignment horizontal="center"/>
      <protection locked="0"/>
    </xf>
    <xf numFmtId="169" fontId="8" fillId="7" borderId="2" xfId="18" applyNumberFormat="1" applyFont="1" applyFill="1" applyBorder="1" applyProtection="1">
      <protection locked="0"/>
    </xf>
    <xf numFmtId="169" fontId="8" fillId="7" borderId="2" xfId="18" applyNumberFormat="1" applyFont="1" applyFill="1" applyBorder="1" applyAlignment="1" applyProtection="1">
      <alignment horizontal="right"/>
      <protection locked="0" hidden="1"/>
    </xf>
    <xf numFmtId="4" fontId="8" fillId="7" borderId="2" xfId="1" applyNumberFormat="1" applyFont="1" applyFill="1" applyBorder="1" applyProtection="1">
      <protection locked="0"/>
    </xf>
    <xf numFmtId="9" fontId="8" fillId="7" borderId="14" xfId="3" applyFont="1" applyFill="1" applyBorder="1" applyAlignment="1" applyProtection="1">
      <alignment horizontal="center"/>
      <protection locked="0" hidden="1"/>
    </xf>
    <xf numFmtId="1" fontId="8" fillId="7" borderId="13" xfId="0" applyNumberFormat="1" applyFont="1" applyFill="1" applyBorder="1" applyAlignment="1" applyProtection="1">
      <alignment horizontal="center"/>
      <protection locked="0"/>
    </xf>
    <xf numFmtId="4" fontId="8" fillId="7" borderId="2" xfId="0" applyNumberFormat="1" applyFont="1" applyFill="1" applyBorder="1" applyProtection="1">
      <protection locked="0"/>
    </xf>
    <xf numFmtId="4" fontId="8" fillId="7" borderId="2" xfId="0" applyNumberFormat="1" applyFont="1" applyFill="1" applyBorder="1" applyAlignment="1" applyProtection="1">
      <alignment horizontal="right"/>
      <protection locked="0"/>
    </xf>
    <xf numFmtId="9" fontId="8" fillId="7" borderId="2" xfId="3" applyFont="1" applyFill="1" applyBorder="1" applyProtection="1">
      <protection locked="0"/>
    </xf>
    <xf numFmtId="0" fontId="31" fillId="7" borderId="6" xfId="1" applyFill="1" applyBorder="1" applyProtection="1">
      <protection hidden="1"/>
    </xf>
    <xf numFmtId="0" fontId="31" fillId="7" borderId="7" xfId="1" applyFill="1" applyBorder="1" applyProtection="1">
      <protection hidden="1"/>
    </xf>
    <xf numFmtId="0" fontId="31" fillId="7" borderId="8" xfId="1" applyFill="1" applyBorder="1" applyProtection="1">
      <protection hidden="1"/>
    </xf>
    <xf numFmtId="0" fontId="31" fillId="7" borderId="9" xfId="1" applyFill="1" applyBorder="1" applyProtection="1">
      <protection hidden="1"/>
    </xf>
    <xf numFmtId="0" fontId="31" fillId="7" borderId="0" xfId="1" applyFill="1" applyBorder="1" applyProtection="1">
      <protection hidden="1"/>
    </xf>
    <xf numFmtId="0" fontId="31" fillId="7" borderId="10" xfId="1" applyFill="1" applyBorder="1" applyProtection="1">
      <protection hidden="1"/>
    </xf>
    <xf numFmtId="0" fontId="31" fillId="7" borderId="11" xfId="1" applyFill="1" applyBorder="1" applyProtection="1">
      <protection hidden="1"/>
    </xf>
    <xf numFmtId="0" fontId="31" fillId="7" borderId="5" xfId="1" applyFill="1" applyBorder="1" applyProtection="1">
      <protection hidden="1"/>
    </xf>
    <xf numFmtId="0" fontId="31" fillId="7" borderId="12" xfId="1" applyFill="1" applyBorder="1" applyProtection="1">
      <protection hidden="1"/>
    </xf>
    <xf numFmtId="0" fontId="0" fillId="7" borderId="2" xfId="1" applyFont="1" applyFill="1" applyBorder="1" applyAlignment="1" applyProtection="1">
      <alignment horizontal="left"/>
      <protection locked="0"/>
    </xf>
    <xf numFmtId="0" fontId="8" fillId="0" borderId="0" xfId="4" applyNumberFormat="1" applyFont="1" applyAlignment="1" applyProtection="1">
      <alignment horizontal="left"/>
      <protection locked="0"/>
    </xf>
    <xf numFmtId="0" fontId="57" fillId="7" borderId="6" xfId="0" applyFont="1" applyFill="1" applyBorder="1" applyAlignment="1" applyProtection="1">
      <alignment horizontal="left"/>
      <protection hidden="1"/>
    </xf>
    <xf numFmtId="0" fontId="58" fillId="0" borderId="0" xfId="0" applyFont="1" applyAlignment="1" applyProtection="1">
      <alignment vertical="top" wrapText="1"/>
      <protection hidden="1"/>
    </xf>
    <xf numFmtId="0" fontId="8" fillId="7" borderId="2" xfId="0" applyFont="1" applyFill="1" applyBorder="1" applyAlignment="1" applyProtection="1">
      <alignment horizontal="left"/>
      <protection locked="0"/>
    </xf>
    <xf numFmtId="0" fontId="51" fillId="0" borderId="0" xfId="0" applyFont="1" applyBorder="1" applyAlignment="1" applyProtection="1">
      <alignment horizontal="right" wrapText="1"/>
      <protection hidden="1"/>
    </xf>
    <xf numFmtId="0" fontId="24" fillId="0" borderId="0" xfId="0" applyFont="1" applyBorder="1" applyAlignment="1" applyProtection="1">
      <alignment horizontal="right" wrapText="1"/>
      <protection hidden="1"/>
    </xf>
    <xf numFmtId="49" fontId="47" fillId="0" borderId="0" xfId="0" applyNumberFormat="1" applyFont="1" applyFill="1" applyBorder="1" applyAlignment="1" applyProtection="1">
      <alignment horizontal="left" vertical="top" wrapText="1"/>
      <protection hidden="1"/>
    </xf>
    <xf numFmtId="49" fontId="56" fillId="0" borderId="0" xfId="0" applyNumberFormat="1" applyFont="1" applyFill="1" applyBorder="1" applyAlignment="1" applyProtection="1">
      <alignment horizontal="left" wrapText="1"/>
      <protection hidden="1"/>
    </xf>
    <xf numFmtId="49" fontId="56" fillId="0" borderId="0" xfId="0" applyNumberFormat="1" applyFont="1" applyBorder="1" applyAlignment="1" applyProtection="1">
      <alignment vertical="top" wrapText="1"/>
      <protection hidden="1"/>
    </xf>
    <xf numFmtId="49" fontId="24" fillId="0" borderId="0" xfId="1" applyNumberFormat="1" applyFont="1" applyFill="1" applyBorder="1" applyAlignment="1" applyProtection="1">
      <alignment horizontal="left" wrapText="1"/>
      <protection hidden="1"/>
    </xf>
    <xf numFmtId="0" fontId="31" fillId="0" borderId="0" xfId="1" applyFont="1" applyAlignment="1">
      <alignment vertical="top" wrapText="1"/>
    </xf>
    <xf numFmtId="0" fontId="13" fillId="0" borderId="0" xfId="1" applyFont="1" applyAlignment="1">
      <alignment vertical="top" wrapText="1"/>
    </xf>
    <xf numFmtId="49" fontId="13" fillId="0" borderId="0" xfId="1" applyNumberFormat="1" applyFont="1" applyFill="1" applyBorder="1" applyAlignment="1" applyProtection="1">
      <alignment wrapText="1"/>
      <protection hidden="1"/>
    </xf>
    <xf numFmtId="49" fontId="13" fillId="0" borderId="0" xfId="1" applyNumberFormat="1" applyFont="1" applyBorder="1" applyAlignment="1" applyProtection="1">
      <alignment vertical="top" wrapText="1"/>
      <protection hidden="1"/>
    </xf>
    <xf numFmtId="49" fontId="13" fillId="0" borderId="0" xfId="1" applyNumberFormat="1" applyFont="1" applyBorder="1" applyAlignment="1" applyProtection="1">
      <alignment horizontal="left" vertical="top" wrapText="1"/>
      <protection hidden="1"/>
    </xf>
    <xf numFmtId="0" fontId="31" fillId="0" borderId="0" xfId="0" applyFont="1" applyAlignment="1">
      <alignment horizontal="left" vertical="top" wrapText="1"/>
    </xf>
    <xf numFmtId="49" fontId="13" fillId="0" borderId="0" xfId="1" applyNumberFormat="1" applyFont="1" applyFill="1" applyBorder="1" applyAlignment="1" applyProtection="1">
      <alignment horizontal="left" wrapText="1"/>
      <protection hidden="1"/>
    </xf>
    <xf numFmtId="0" fontId="0" fillId="0" borderId="0" xfId="1" applyFont="1" applyFill="1" applyBorder="1" applyAlignment="1" applyProtection="1">
      <alignment vertical="top"/>
      <protection hidden="1"/>
    </xf>
    <xf numFmtId="0" fontId="13" fillId="0" borderId="0" xfId="1" applyFont="1" applyFill="1" applyBorder="1" applyAlignment="1" applyProtection="1">
      <alignment horizontal="left" vertical="top" wrapText="1"/>
      <protection hidden="1"/>
    </xf>
    <xf numFmtId="0" fontId="0" fillId="0" borderId="0" xfId="1" applyFont="1" applyFill="1" applyBorder="1" applyAlignment="1" applyProtection="1">
      <alignment vertical="top" wrapText="1"/>
      <protection hidden="1"/>
    </xf>
    <xf numFmtId="0" fontId="13" fillId="0" borderId="0" xfId="1" applyFont="1" applyFill="1" applyBorder="1" applyAlignment="1" applyProtection="1">
      <alignment vertical="top" wrapText="1"/>
      <protection hidden="1"/>
    </xf>
    <xf numFmtId="0" fontId="13" fillId="0" borderId="0" xfId="1" applyFont="1" applyFill="1" applyBorder="1" applyAlignment="1" applyProtection="1">
      <alignment vertical="top"/>
      <protection hidden="1"/>
    </xf>
    <xf numFmtId="0" fontId="11" fillId="0" borderId="0" xfId="0" applyFont="1" applyBorder="1" applyAlignment="1" applyProtection="1">
      <alignment horizontal="center" vertical="center"/>
      <protection hidden="1"/>
    </xf>
    <xf numFmtId="0" fontId="8" fillId="0" borderId="0" xfId="0" applyFont="1" applyFill="1" applyBorder="1" applyAlignment="1" applyProtection="1">
      <alignment horizontal="left"/>
      <protection hidden="1"/>
    </xf>
    <xf numFmtId="0" fontId="8" fillId="2" borderId="0" xfId="0" applyFont="1" applyFill="1" applyBorder="1" applyAlignment="1" applyProtection="1">
      <alignment horizontal="left"/>
      <protection hidden="1"/>
    </xf>
    <xf numFmtId="0" fontId="8" fillId="2" borderId="0" xfId="0" applyFont="1" applyFill="1" applyBorder="1" applyAlignment="1" applyProtection="1">
      <alignment horizontal="right"/>
      <protection hidden="1"/>
    </xf>
    <xf numFmtId="0" fontId="8" fillId="0" borderId="0" xfId="0" applyFont="1" applyFill="1" applyBorder="1" applyAlignment="1" applyProtection="1">
      <alignment horizontal="center"/>
      <protection hidden="1"/>
    </xf>
    <xf numFmtId="0" fontId="0" fillId="0" borderId="0" xfId="0" applyBorder="1" applyAlignment="1" applyProtection="1">
      <protection hidden="1"/>
    </xf>
    <xf numFmtId="0" fontId="0" fillId="0" borderId="0" xfId="0" applyBorder="1" applyAlignment="1" applyProtection="1">
      <alignment horizontal="right"/>
      <protection hidden="1"/>
    </xf>
    <xf numFmtId="14" fontId="8" fillId="7" borderId="2" xfId="18" applyNumberFormat="1" applyFont="1" applyFill="1" applyBorder="1" applyAlignment="1" applyProtection="1">
      <alignment horizontal="center"/>
      <protection locked="0"/>
    </xf>
    <xf numFmtId="169" fontId="8" fillId="7" borderId="2" xfId="18" applyNumberFormat="1" applyFont="1" applyFill="1" applyBorder="1" applyAlignment="1" applyProtection="1">
      <alignment horizontal="right"/>
      <protection hidden="1"/>
    </xf>
    <xf numFmtId="169" fontId="9" fillId="7" borderId="2" xfId="18" applyNumberFormat="1" applyFont="1" applyFill="1" applyBorder="1" applyProtection="1">
      <protection hidden="1"/>
    </xf>
    <xf numFmtId="169" fontId="9" fillId="7" borderId="5" xfId="18" applyNumberFormat="1" applyFont="1" applyFill="1" applyBorder="1" applyProtection="1">
      <protection hidden="1"/>
    </xf>
    <xf numFmtId="2" fontId="13" fillId="7" borderId="2" xfId="18" applyNumberFormat="1" applyFont="1" applyFill="1" applyBorder="1" applyProtection="1">
      <protection hidden="1"/>
    </xf>
    <xf numFmtId="168" fontId="9" fillId="7" borderId="1" xfId="18" applyNumberFormat="1" applyFont="1" applyFill="1" applyBorder="1" applyProtection="1">
      <protection hidden="1"/>
    </xf>
    <xf numFmtId="0" fontId="59" fillId="7" borderId="7" xfId="0" applyFont="1" applyFill="1" applyBorder="1" applyAlignment="1" applyProtection="1">
      <alignment horizontal="center"/>
      <protection hidden="1"/>
    </xf>
    <xf numFmtId="0" fontId="33" fillId="7" borderId="7" xfId="0" applyFont="1" applyFill="1" applyBorder="1" applyAlignment="1" applyProtection="1">
      <alignment horizontal="center"/>
      <protection hidden="1"/>
    </xf>
    <xf numFmtId="0" fontId="8" fillId="7" borderId="7" xfId="0" applyFont="1" applyFill="1" applyBorder="1" applyAlignment="1" applyProtection="1">
      <alignment horizontal="center"/>
      <protection hidden="1"/>
    </xf>
    <xf numFmtId="0" fontId="8" fillId="7" borderId="8" xfId="0" applyFont="1" applyFill="1" applyBorder="1" applyAlignment="1" applyProtection="1">
      <alignment horizontal="center"/>
      <protection hidden="1"/>
    </xf>
    <xf numFmtId="0" fontId="8" fillId="7" borderId="0" xfId="0" applyFont="1" applyFill="1" applyBorder="1" applyAlignment="1" applyProtection="1">
      <alignment horizontal="center"/>
      <protection hidden="1"/>
    </xf>
    <xf numFmtId="0" fontId="8" fillId="7" borderId="10" xfId="0" applyFont="1" applyFill="1" applyBorder="1" applyAlignment="1" applyProtection="1">
      <alignment horizontal="center"/>
      <protection hidden="1"/>
    </xf>
    <xf numFmtId="0" fontId="8" fillId="0" borderId="0" xfId="4" applyFont="1" applyProtection="1">
      <protection locked="0"/>
    </xf>
    <xf numFmtId="0" fontId="8" fillId="0" borderId="0" xfId="4" applyFont="1" applyAlignment="1" applyProtection="1">
      <alignment horizontal="left"/>
    </xf>
    <xf numFmtId="0" fontId="8" fillId="0" borderId="0" xfId="4" applyFont="1" applyAlignment="1" applyProtection="1">
      <alignment horizontal="right"/>
    </xf>
    <xf numFmtId="4" fontId="8" fillId="7" borderId="2" xfId="4" applyNumberFormat="1" applyFont="1" applyFill="1" applyBorder="1" applyAlignment="1" applyProtection="1">
      <alignment horizontal="center"/>
      <protection locked="0"/>
    </xf>
    <xf numFmtId="0" fontId="8" fillId="0" borderId="0" xfId="4" applyFont="1" applyProtection="1"/>
    <xf numFmtId="0" fontId="8" fillId="0" borderId="0" xfId="4" applyFont="1" applyAlignment="1" applyProtection="1">
      <alignment horizontal="center"/>
    </xf>
    <xf numFmtId="4" fontId="8" fillId="7" borderId="2" xfId="4" applyNumberFormat="1" applyFont="1" applyFill="1" applyBorder="1" applyProtection="1">
      <protection locked="0"/>
    </xf>
    <xf numFmtId="4" fontId="8" fillId="0" borderId="0" xfId="4" applyNumberFormat="1" applyFont="1" applyAlignment="1" applyProtection="1">
      <alignment horizontal="left"/>
    </xf>
    <xf numFmtId="4" fontId="8" fillId="0" borderId="0" xfId="4" applyNumberFormat="1" applyFont="1" applyProtection="1">
      <protection locked="0"/>
    </xf>
    <xf numFmtId="4" fontId="8" fillId="0" borderId="0" xfId="4" applyNumberFormat="1" applyFont="1" applyProtection="1"/>
    <xf numFmtId="169" fontId="9" fillId="0" borderId="0" xfId="4" applyNumberFormat="1" applyFont="1" applyFill="1" applyBorder="1" applyProtection="1">
      <protection locked="0"/>
    </xf>
    <xf numFmtId="0" fontId="33" fillId="0" borderId="0" xfId="4" applyNumberFormat="1" applyFont="1" applyAlignment="1" applyProtection="1">
      <alignment horizontal="right"/>
      <protection locked="0"/>
    </xf>
    <xf numFmtId="4" fontId="9" fillId="7" borderId="2" xfId="4" applyNumberFormat="1" applyFont="1" applyFill="1" applyBorder="1" applyProtection="1">
      <protection locked="0"/>
    </xf>
    <xf numFmtId="4" fontId="9" fillId="7" borderId="5" xfId="4" applyNumberFormat="1" applyFont="1" applyFill="1" applyBorder="1" applyProtection="1">
      <protection locked="0"/>
    </xf>
    <xf numFmtId="170" fontId="8" fillId="3" borderId="2" xfId="4" applyNumberFormat="1" applyFont="1" applyFill="1" applyBorder="1" applyAlignment="1" applyProtection="1">
      <alignment horizontal="center" shrinkToFit="1"/>
      <protection locked="0"/>
    </xf>
    <xf numFmtId="4" fontId="9" fillId="7" borderId="2" xfId="0" applyNumberFormat="1" applyFont="1" applyFill="1" applyBorder="1" applyProtection="1">
      <protection locked="0"/>
    </xf>
    <xf numFmtId="4" fontId="9" fillId="7" borderId="5" xfId="0" applyNumberFormat="1" applyFont="1" applyFill="1" applyBorder="1" applyProtection="1">
      <protection locked="0"/>
    </xf>
    <xf numFmtId="167" fontId="8" fillId="7" borderId="2" xfId="0" applyNumberFormat="1" applyFont="1" applyFill="1" applyBorder="1" applyAlignment="1" applyProtection="1">
      <alignment horizontal="left"/>
      <protection hidden="1"/>
    </xf>
    <xf numFmtId="0" fontId="9" fillId="2" borderId="0" xfId="0" applyFont="1" applyFill="1" applyBorder="1" applyProtection="1">
      <protection hidden="1"/>
    </xf>
    <xf numFmtId="167" fontId="0" fillId="7" borderId="2" xfId="0" applyNumberFormat="1" applyFont="1" applyFill="1" applyBorder="1" applyAlignment="1" applyProtection="1">
      <alignment horizontal="center"/>
      <protection hidden="1"/>
    </xf>
    <xf numFmtId="169" fontId="0" fillId="7" borderId="2" xfId="0" applyNumberFormat="1" applyFont="1" applyFill="1" applyBorder="1" applyProtection="1">
      <protection hidden="1"/>
    </xf>
    <xf numFmtId="169" fontId="31" fillId="7" borderId="2" xfId="0" applyNumberFormat="1" applyFont="1" applyFill="1" applyBorder="1" applyProtection="1">
      <protection hidden="1"/>
    </xf>
    <xf numFmtId="169" fontId="31" fillId="7" borderId="2" xfId="0" applyNumberFormat="1" applyFont="1" applyFill="1" applyBorder="1" applyAlignment="1" applyProtection="1">
      <alignment horizontal="right"/>
      <protection locked="0" hidden="1"/>
    </xf>
    <xf numFmtId="169" fontId="13" fillId="7" borderId="1" xfId="0" applyNumberFormat="1" applyFont="1" applyFill="1" applyBorder="1" applyProtection="1">
      <protection hidden="1"/>
    </xf>
    <xf numFmtId="1" fontId="63" fillId="0" borderId="0" xfId="0" quotePrefix="1" applyNumberFormat="1" applyFont="1" applyAlignment="1" applyProtection="1">
      <alignment horizontal="right"/>
      <protection hidden="1"/>
    </xf>
    <xf numFmtId="1" fontId="63" fillId="0" borderId="0" xfId="0" quotePrefix="1" applyNumberFormat="1" applyFont="1" applyAlignment="1" applyProtection="1">
      <alignment horizontal="right" vertical="top"/>
      <protection hidden="1"/>
    </xf>
    <xf numFmtId="0" fontId="15" fillId="0" borderId="0" xfId="52" applyFont="1" applyProtection="1"/>
    <xf numFmtId="0" fontId="31" fillId="0" borderId="0" xfId="52"/>
    <xf numFmtId="0" fontId="9" fillId="0" borderId="0" xfId="52" applyFont="1" applyProtection="1"/>
    <xf numFmtId="0" fontId="31" fillId="0" borderId="0" xfId="52" applyFont="1" applyProtection="1"/>
    <xf numFmtId="0" fontId="31" fillId="0" borderId="5" xfId="52" applyBorder="1" applyProtection="1"/>
    <xf numFmtId="0" fontId="67" fillId="0" borderId="0" xfId="0" quotePrefix="1" applyNumberFormat="1" applyFont="1" applyAlignment="1" applyProtection="1">
      <alignment horizontal="right"/>
      <protection hidden="1"/>
    </xf>
    <xf numFmtId="0" fontId="64" fillId="0" borderId="0" xfId="0" applyFont="1" applyProtection="1">
      <protection hidden="1"/>
    </xf>
    <xf numFmtId="1" fontId="67" fillId="0" borderId="0" xfId="0" quotePrefix="1" applyNumberFormat="1" applyFont="1" applyAlignment="1" applyProtection="1">
      <alignment horizontal="right"/>
      <protection hidden="1"/>
    </xf>
    <xf numFmtId="0" fontId="38" fillId="0" borderId="0" xfId="0" applyFont="1" applyProtection="1">
      <protection hidden="1"/>
    </xf>
    <xf numFmtId="1" fontId="38" fillId="0" borderId="0" xfId="0" applyNumberFormat="1" applyFont="1" applyAlignment="1" applyProtection="1">
      <alignment horizontal="right"/>
      <protection hidden="1"/>
    </xf>
    <xf numFmtId="1" fontId="38" fillId="0" borderId="0" xfId="0" applyNumberFormat="1" applyFont="1" applyProtection="1">
      <protection hidden="1"/>
    </xf>
    <xf numFmtId="4" fontId="8" fillId="7" borderId="2" xfId="4" applyNumberFormat="1" applyFont="1" applyFill="1" applyBorder="1" applyAlignment="1" applyProtection="1">
      <alignment horizontal="left" shrinkToFit="1"/>
      <protection locked="0"/>
    </xf>
    <xf numFmtId="170" fontId="41" fillId="7" borderId="2" xfId="4" applyNumberFormat="1" applyFont="1" applyFill="1" applyBorder="1" applyAlignment="1" applyProtection="1">
      <alignment horizontal="left" shrinkToFit="1"/>
      <protection locked="0"/>
    </xf>
    <xf numFmtId="4" fontId="8" fillId="0" borderId="0" xfId="0" applyNumberFormat="1" applyFont="1" applyFill="1" applyBorder="1" applyProtection="1">
      <protection locked="0"/>
    </xf>
    <xf numFmtId="4" fontId="8" fillId="0" borderId="0" xfId="0" applyNumberFormat="1" applyFont="1" applyAlignment="1" applyProtection="1">
      <alignment horizontal="right"/>
    </xf>
    <xf numFmtId="4" fontId="8" fillId="0" borderId="0" xfId="4" applyNumberFormat="1" applyFont="1" applyFill="1" applyBorder="1" applyProtection="1">
      <protection locked="0"/>
    </xf>
    <xf numFmtId="4" fontId="9" fillId="0" borderId="0" xfId="0" applyNumberFormat="1" applyFont="1" applyFill="1" applyBorder="1" applyProtection="1">
      <protection locked="0"/>
    </xf>
    <xf numFmtId="4" fontId="8" fillId="0" borderId="0" xfId="0" applyNumberFormat="1" applyFont="1" applyProtection="1">
      <protection hidden="1"/>
    </xf>
    <xf numFmtId="4" fontId="10" fillId="0" borderId="0" xfId="0" applyNumberFormat="1" applyFont="1" applyFill="1" applyProtection="1"/>
    <xf numFmtId="4" fontId="66" fillId="0" borderId="0" xfId="0" quotePrefix="1" applyNumberFormat="1" applyFont="1" applyAlignment="1" applyProtection="1">
      <alignment horizontal="center"/>
    </xf>
    <xf numFmtId="4" fontId="30" fillId="0" borderId="0" xfId="0" applyNumberFormat="1" applyFont="1" applyProtection="1"/>
    <xf numFmtId="4" fontId="9" fillId="0" borderId="0" xfId="0" applyNumberFormat="1" applyFont="1" applyProtection="1"/>
    <xf numFmtId="4" fontId="9" fillId="7" borderId="1" xfId="4" applyNumberFormat="1" applyFont="1" applyFill="1" applyBorder="1" applyProtection="1">
      <protection locked="0"/>
    </xf>
    <xf numFmtId="4" fontId="8" fillId="0" borderId="1" xfId="4" applyNumberFormat="1" applyFont="1" applyBorder="1" applyProtection="1"/>
    <xf numFmtId="0" fontId="69" fillId="0" borderId="0" xfId="0" quotePrefix="1" applyNumberFormat="1" applyFont="1" applyAlignment="1" applyProtection="1">
      <alignment horizontal="right"/>
      <protection hidden="1"/>
    </xf>
    <xf numFmtId="1" fontId="69" fillId="0" borderId="0" xfId="0" quotePrefix="1" applyNumberFormat="1" applyFont="1" applyAlignment="1" applyProtection="1">
      <alignment horizontal="right"/>
      <protection hidden="1"/>
    </xf>
    <xf numFmtId="4" fontId="31" fillId="6" borderId="14" xfId="41" applyNumberFormat="1" applyFont="1" applyFill="1" applyBorder="1" applyAlignment="1" applyProtection="1">
      <alignment horizontal="center" shrinkToFit="1"/>
      <protection hidden="1"/>
    </xf>
    <xf numFmtId="0" fontId="0" fillId="0" borderId="0" xfId="54" applyFont="1" applyProtection="1"/>
    <xf numFmtId="4" fontId="0" fillId="0" borderId="0" xfId="54" applyNumberFormat="1" applyFont="1" applyProtection="1"/>
    <xf numFmtId="4" fontId="0" fillId="0" borderId="0" xfId="54" applyNumberFormat="1" applyFont="1" applyFill="1" applyProtection="1"/>
    <xf numFmtId="0" fontId="31" fillId="0" borderId="0" xfId="55"/>
    <xf numFmtId="0" fontId="9" fillId="0" borderId="0" xfId="54" applyFont="1" applyProtection="1"/>
    <xf numFmtId="0" fontId="0" fillId="0" borderId="0" xfId="54" applyFont="1" applyBorder="1" applyAlignment="1" applyProtection="1">
      <alignment wrapText="1"/>
    </xf>
    <xf numFmtId="4" fontId="0" fillId="0" borderId="5" xfId="54" applyNumberFormat="1" applyFont="1" applyBorder="1" applyProtection="1"/>
    <xf numFmtId="0" fontId="0" fillId="0" borderId="5" xfId="54" applyFont="1" applyBorder="1" applyAlignment="1" applyProtection="1">
      <alignment wrapText="1"/>
    </xf>
    <xf numFmtId="0" fontId="0" fillId="0" borderId="0" xfId="54" applyFont="1" applyFill="1" applyProtection="1"/>
    <xf numFmtId="0" fontId="14" fillId="0" borderId="0" xfId="54" applyFont="1" applyProtection="1"/>
    <xf numFmtId="0" fontId="13" fillId="0" borderId="0" xfId="54" applyFont="1" applyProtection="1"/>
    <xf numFmtId="0" fontId="13" fillId="0" borderId="0" xfId="54" applyFont="1" applyFill="1" applyProtection="1"/>
    <xf numFmtId="4" fontId="13" fillId="0" borderId="0" xfId="54" applyNumberFormat="1" applyFont="1" applyFill="1" applyBorder="1" applyProtection="1"/>
    <xf numFmtId="4" fontId="13" fillId="0" borderId="0" xfId="54" applyNumberFormat="1" applyFont="1" applyFill="1" applyProtection="1"/>
    <xf numFmtId="4" fontId="13" fillId="0" borderId="0" xfId="54" applyNumberFormat="1" applyFont="1" applyProtection="1"/>
    <xf numFmtId="4" fontId="0" fillId="0" borderId="0" xfId="54" applyNumberFormat="1" applyFont="1" applyFill="1" applyBorder="1" applyProtection="1"/>
    <xf numFmtId="4" fontId="0" fillId="0" borderId="0" xfId="54" applyNumberFormat="1" applyFont="1" applyFill="1" applyBorder="1" applyProtection="1">
      <protection locked="0"/>
    </xf>
    <xf numFmtId="4" fontId="0" fillId="3" borderId="2" xfId="54" applyNumberFormat="1" applyFont="1" applyFill="1" applyBorder="1" applyProtection="1">
      <protection locked="0"/>
    </xf>
    <xf numFmtId="0" fontId="0" fillId="3" borderId="2" xfId="54" applyFont="1" applyFill="1" applyBorder="1" applyAlignment="1" applyProtection="1">
      <alignment horizontal="center"/>
      <protection locked="0"/>
    </xf>
    <xf numFmtId="0" fontId="0" fillId="0" borderId="0" xfId="54" quotePrefix="1" applyFont="1" applyProtection="1"/>
    <xf numFmtId="4" fontId="0" fillId="3" borderId="15" xfId="54" applyNumberFormat="1" applyFont="1" applyFill="1" applyBorder="1" applyProtection="1">
      <protection locked="0"/>
    </xf>
    <xf numFmtId="0" fontId="0" fillId="0" borderId="0" xfId="54" applyFont="1" applyFill="1" applyBorder="1" applyProtection="1">
      <protection locked="0"/>
    </xf>
    <xf numFmtId="0" fontId="0" fillId="3" borderId="2" xfId="54" applyFont="1" applyFill="1" applyBorder="1" applyProtection="1"/>
    <xf numFmtId="0" fontId="0" fillId="3" borderId="2" xfId="54" applyFont="1" applyFill="1" applyBorder="1" applyProtection="1">
      <protection locked="0"/>
    </xf>
    <xf numFmtId="0" fontId="13" fillId="0" borderId="0" xfId="54" applyFont="1"/>
    <xf numFmtId="0" fontId="9" fillId="0" borderId="0" xfId="54" applyFont="1" applyFill="1" applyProtection="1"/>
    <xf numFmtId="4" fontId="9" fillId="0" borderId="0" xfId="54" applyNumberFormat="1" applyFont="1" applyFill="1" applyBorder="1" applyProtection="1"/>
    <xf numFmtId="4" fontId="9" fillId="0" borderId="0" xfId="54" applyNumberFormat="1" applyFont="1" applyProtection="1"/>
    <xf numFmtId="0" fontId="31" fillId="0" borderId="0" xfId="54" applyFont="1" applyProtection="1"/>
    <xf numFmtId="0" fontId="0" fillId="3" borderId="15" xfId="54" applyFont="1" applyFill="1" applyBorder="1" applyProtection="1">
      <protection locked="0"/>
    </xf>
    <xf numFmtId="0" fontId="0" fillId="4" borderId="0" xfId="54" applyFont="1" applyFill="1" applyProtection="1"/>
    <xf numFmtId="4" fontId="0" fillId="4" borderId="0" xfId="54" applyNumberFormat="1" applyFont="1" applyFill="1" applyBorder="1" applyProtection="1">
      <protection locked="0"/>
    </xf>
    <xf numFmtId="0" fontId="0" fillId="4" borderId="0" xfId="54" applyFont="1" applyFill="1"/>
    <xf numFmtId="0" fontId="0" fillId="0" borderId="0" xfId="54" applyFont="1" applyBorder="1"/>
    <xf numFmtId="0" fontId="31" fillId="0" borderId="0" xfId="55" applyFill="1"/>
    <xf numFmtId="4" fontId="0" fillId="0" borderId="0" xfId="54" applyNumberFormat="1" applyFont="1" applyFill="1" applyBorder="1"/>
    <xf numFmtId="4" fontId="0" fillId="0" borderId="0" xfId="54" applyNumberFormat="1" applyFont="1" applyFill="1"/>
    <xf numFmtId="4" fontId="0" fillId="0" borderId="0" xfId="54" applyNumberFormat="1" applyFont="1"/>
    <xf numFmtId="0" fontId="0" fillId="0" borderId="0" xfId="54" applyFont="1"/>
    <xf numFmtId="0" fontId="9" fillId="0" borderId="0" xfId="54" applyFont="1"/>
    <xf numFmtId="4" fontId="9" fillId="0" borderId="0" xfId="54" applyNumberFormat="1" applyFont="1" applyFill="1" applyProtection="1"/>
    <xf numFmtId="0" fontId="14" fillId="0" borderId="5" xfId="54" applyFont="1" applyBorder="1" applyProtection="1"/>
    <xf numFmtId="0" fontId="14" fillId="0" borderId="5" xfId="54" applyFont="1" applyFill="1" applyBorder="1" applyProtection="1"/>
    <xf numFmtId="4" fontId="14" fillId="0" borderId="5" xfId="54" applyNumberFormat="1" applyFont="1" applyFill="1" applyBorder="1" applyProtection="1"/>
    <xf numFmtId="4" fontId="14" fillId="0" borderId="5" xfId="54" applyNumberFormat="1" applyFont="1" applyBorder="1" applyProtection="1"/>
    <xf numFmtId="2" fontId="0" fillId="0" borderId="0" xfId="54" applyNumberFormat="1" applyFont="1"/>
    <xf numFmtId="0" fontId="11" fillId="0" borderId="0" xfId="54" applyFont="1" applyAlignment="1" applyProtection="1"/>
    <xf numFmtId="0" fontId="12" fillId="0" borderId="0" xfId="54" applyFont="1" applyAlignment="1" applyProtection="1"/>
    <xf numFmtId="0" fontId="11" fillId="0" borderId="0" xfId="54" applyFont="1" applyProtection="1"/>
    <xf numFmtId="4" fontId="0" fillId="0" borderId="19" xfId="54" applyNumberFormat="1" applyFont="1" applyFill="1" applyBorder="1" applyProtection="1">
      <protection locked="0"/>
    </xf>
    <xf numFmtId="0" fontId="14" fillId="0" borderId="0" xfId="54" applyFont="1" applyBorder="1" applyProtection="1"/>
    <xf numFmtId="0" fontId="13" fillId="0" borderId="5" xfId="54" applyFont="1" applyBorder="1" applyProtection="1"/>
    <xf numFmtId="4" fontId="13" fillId="0" borderId="5" xfId="54" applyNumberFormat="1" applyFont="1" applyBorder="1" applyProtection="1"/>
    <xf numFmtId="4" fontId="13" fillId="0" borderId="5" xfId="54" applyNumberFormat="1" applyFont="1" applyFill="1" applyBorder="1" applyProtection="1"/>
    <xf numFmtId="168" fontId="14" fillId="0" borderId="5" xfId="54" applyNumberFormat="1" applyFont="1" applyBorder="1" applyProtection="1"/>
    <xf numFmtId="173" fontId="2" fillId="0" borderId="0" xfId="41" applyFont="1"/>
    <xf numFmtId="0" fontId="2" fillId="0" borderId="0" xfId="54" applyFont="1" applyProtection="1"/>
    <xf numFmtId="4" fontId="9" fillId="0" borderId="1" xfId="4" applyNumberFormat="1" applyFont="1" applyFill="1" applyBorder="1" applyProtection="1">
      <protection locked="0"/>
    </xf>
    <xf numFmtId="1" fontId="38" fillId="0" borderId="0" xfId="52" applyNumberFormat="1" applyFont="1" applyProtection="1">
      <protection hidden="1"/>
    </xf>
    <xf numFmtId="0" fontId="2" fillId="0" borderId="0" xfId="52" applyFont="1"/>
    <xf numFmtId="0" fontId="0" fillId="0" borderId="0" xfId="52" quotePrefix="1" applyFont="1" applyAlignment="1">
      <alignment horizontal="left" wrapText="1"/>
    </xf>
    <xf numFmtId="0" fontId="8" fillId="0" borderId="0" xfId="52" applyFont="1" applyProtection="1">
      <protection hidden="1"/>
    </xf>
    <xf numFmtId="0" fontId="33" fillId="0" borderId="0" xfId="52" applyFont="1" applyProtection="1">
      <protection hidden="1"/>
    </xf>
    <xf numFmtId="0" fontId="2" fillId="0" borderId="0" xfId="52" applyFont="1" applyAlignment="1" applyProtection="1">
      <alignment horizontal="center"/>
      <protection hidden="1"/>
    </xf>
    <xf numFmtId="0" fontId="2" fillId="0" borderId="0" xfId="52" quotePrefix="1" applyFont="1"/>
    <xf numFmtId="0" fontId="2" fillId="0" borderId="0" xfId="0" quotePrefix="1" applyFont="1"/>
    <xf numFmtId="0" fontId="2" fillId="0" borderId="0" xfId="0" applyFont="1"/>
    <xf numFmtId="0" fontId="8" fillId="0" borderId="0" xfId="0" applyFont="1" applyBorder="1" applyAlignment="1" applyProtection="1">
      <alignment horizontal="left"/>
      <protection hidden="1"/>
    </xf>
    <xf numFmtId="167" fontId="8" fillId="7" borderId="3" xfId="0" applyNumberFormat="1" applyFont="1" applyFill="1" applyBorder="1" applyAlignment="1" applyProtection="1">
      <alignment horizontal="center"/>
      <protection locked="0"/>
    </xf>
    <xf numFmtId="167" fontId="8" fillId="7" borderId="2" xfId="0" applyNumberFormat="1" applyFont="1" applyFill="1" applyBorder="1" applyAlignment="1" applyProtection="1">
      <alignment horizontal="center"/>
      <protection locked="0"/>
    </xf>
    <xf numFmtId="167" fontId="8" fillId="7" borderId="4" xfId="0" applyNumberFormat="1" applyFont="1" applyFill="1" applyBorder="1" applyAlignment="1" applyProtection="1">
      <alignment horizontal="center"/>
      <protection locked="0"/>
    </xf>
    <xf numFmtId="166" fontId="8" fillId="7" borderId="3" xfId="0" applyNumberFormat="1" applyFont="1" applyFill="1" applyBorder="1" applyAlignment="1" applyProtection="1">
      <alignment horizontal="left"/>
      <protection locked="0"/>
    </xf>
    <xf numFmtId="166" fontId="8" fillId="7" borderId="4" xfId="0" applyNumberFormat="1" applyFont="1" applyFill="1" applyBorder="1" applyAlignment="1" applyProtection="1">
      <alignment horizontal="left"/>
      <protection locked="0"/>
    </xf>
    <xf numFmtId="0" fontId="8" fillId="7" borderId="2" xfId="0" applyFont="1" applyFill="1" applyBorder="1" applyAlignment="1" applyProtection="1">
      <alignment horizontal="left"/>
      <protection locked="0"/>
    </xf>
    <xf numFmtId="0" fontId="8" fillId="7" borderId="4" xfId="0" applyFont="1" applyFill="1" applyBorder="1" applyAlignment="1" applyProtection="1">
      <alignment horizontal="left"/>
      <protection locked="0"/>
    </xf>
    <xf numFmtId="14" fontId="8" fillId="7" borderId="2" xfId="0" applyNumberFormat="1" applyFont="1" applyFill="1" applyBorder="1" applyAlignment="1" applyProtection="1">
      <alignment horizontal="center"/>
      <protection locked="0"/>
    </xf>
    <xf numFmtId="14" fontId="8" fillId="7" borderId="2" xfId="0" applyNumberFormat="1" applyFont="1" applyFill="1" applyBorder="1" applyAlignment="1" applyProtection="1">
      <alignment horizontal="left"/>
      <protection locked="0"/>
    </xf>
    <xf numFmtId="0" fontId="9" fillId="0" borderId="0" xfId="0" applyFont="1" applyAlignment="1" applyProtection="1">
      <alignment horizontal="left"/>
      <protection hidden="1"/>
    </xf>
    <xf numFmtId="14" fontId="8" fillId="0" borderId="0" xfId="0" applyNumberFormat="1" applyFont="1" applyFill="1" applyBorder="1" applyAlignment="1" applyProtection="1">
      <alignment horizontal="center"/>
      <protection locked="0"/>
    </xf>
    <xf numFmtId="14" fontId="8" fillId="0" borderId="0" xfId="0" applyNumberFormat="1" applyFont="1" applyFill="1" applyBorder="1" applyAlignment="1" applyProtection="1">
      <alignment horizontal="left"/>
      <protection locked="0"/>
    </xf>
    <xf numFmtId="0" fontId="8" fillId="7" borderId="2" xfId="0" applyFont="1" applyFill="1" applyBorder="1" applyAlignment="1" applyProtection="1">
      <alignment horizontal="left"/>
      <protection locked="0" hidden="1"/>
    </xf>
    <xf numFmtId="0" fontId="57" fillId="7" borderId="6" xfId="0" applyFont="1" applyFill="1" applyBorder="1" applyAlignment="1" applyProtection="1">
      <alignment horizontal="center"/>
      <protection hidden="1"/>
    </xf>
    <xf numFmtId="0" fontId="57" fillId="7" borderId="7" xfId="0" applyFont="1" applyFill="1" applyBorder="1" applyAlignment="1" applyProtection="1">
      <alignment horizontal="center"/>
      <protection hidden="1"/>
    </xf>
    <xf numFmtId="0" fontId="57" fillId="7" borderId="8" xfId="0" applyFont="1" applyFill="1" applyBorder="1" applyAlignment="1" applyProtection="1">
      <alignment horizontal="center"/>
      <protection hidden="1"/>
    </xf>
    <xf numFmtId="0" fontId="56" fillId="7" borderId="11" xfId="0" applyFont="1" applyFill="1" applyBorder="1" applyAlignment="1" applyProtection="1">
      <alignment horizontal="center" vertical="top" wrapText="1"/>
      <protection hidden="1"/>
    </xf>
    <xf numFmtId="0" fontId="56" fillId="7" borderId="5" xfId="0" applyFont="1" applyFill="1" applyBorder="1" applyAlignment="1" applyProtection="1">
      <alignment horizontal="center" vertical="top" wrapText="1"/>
      <protection hidden="1"/>
    </xf>
    <xf numFmtId="0" fontId="56" fillId="7" borderId="12" xfId="0" applyFont="1" applyFill="1" applyBorder="1" applyAlignment="1" applyProtection="1">
      <alignment horizontal="center" vertical="top" wrapText="1"/>
      <protection hidden="1"/>
    </xf>
    <xf numFmtId="0" fontId="11" fillId="0" borderId="0" xfId="0" applyFont="1" applyBorder="1" applyAlignment="1" applyProtection="1">
      <alignment horizontal="center" vertical="center"/>
      <protection hidden="1"/>
    </xf>
    <xf numFmtId="0" fontId="8" fillId="7" borderId="2" xfId="0" applyNumberFormat="1" applyFont="1" applyFill="1" applyBorder="1" applyAlignment="1" applyProtection="1">
      <alignment horizontal="left"/>
      <protection locked="0"/>
    </xf>
    <xf numFmtId="0" fontId="8" fillId="7" borderId="3" xfId="0" applyFont="1" applyFill="1" applyBorder="1" applyAlignment="1" applyProtection="1">
      <alignment horizontal="left"/>
      <protection locked="0"/>
    </xf>
    <xf numFmtId="0" fontId="58" fillId="0" borderId="0" xfId="0" applyFont="1" applyAlignment="1" applyProtection="1">
      <alignment horizontal="left" vertical="top" wrapText="1"/>
      <protection hidden="1"/>
    </xf>
    <xf numFmtId="14" fontId="8" fillId="7" borderId="2" xfId="0" applyNumberFormat="1" applyFont="1" applyFill="1" applyBorder="1" applyAlignment="1" applyProtection="1">
      <alignment horizontal="left" vertical="top"/>
      <protection locked="0" hidden="1"/>
    </xf>
    <xf numFmtId="0" fontId="8" fillId="7" borderId="2" xfId="0" applyFont="1" applyFill="1" applyBorder="1" applyAlignment="1" applyProtection="1">
      <alignment horizontal="left" vertical="top"/>
      <protection locked="0" hidden="1"/>
    </xf>
    <xf numFmtId="0" fontId="8" fillId="0" borderId="2" xfId="0" applyFont="1" applyFill="1" applyBorder="1" applyAlignment="1" applyProtection="1">
      <alignment horizontal="left" vertical="top"/>
      <protection hidden="1"/>
    </xf>
    <xf numFmtId="0" fontId="8" fillId="7" borderId="2" xfId="0" applyFont="1" applyFill="1" applyBorder="1" applyAlignment="1" applyProtection="1">
      <alignment horizontal="left" vertical="top"/>
      <protection hidden="1"/>
    </xf>
    <xf numFmtId="0" fontId="0" fillId="7" borderId="2" xfId="0" applyFont="1" applyFill="1" applyBorder="1" applyAlignment="1" applyProtection="1">
      <alignment horizontal="left" shrinkToFit="1"/>
      <protection locked="0"/>
    </xf>
    <xf numFmtId="0" fontId="8" fillId="0" borderId="0" xfId="0" applyFont="1" applyAlignment="1" applyProtection="1">
      <alignment horizontal="left"/>
      <protection hidden="1"/>
    </xf>
    <xf numFmtId="0" fontId="8" fillId="7" borderId="0" xfId="0" applyFont="1" applyFill="1" applyAlignment="1" applyProtection="1">
      <alignment horizontal="left" vertical="top" wrapText="1"/>
      <protection locked="0"/>
    </xf>
    <xf numFmtId="168" fontId="9" fillId="7" borderId="2" xfId="47" applyNumberFormat="1" applyFont="1" applyFill="1" applyBorder="1" applyAlignment="1" applyProtection="1">
      <alignment horizontal="right"/>
      <protection hidden="1"/>
    </xf>
    <xf numFmtId="0" fontId="8" fillId="7" borderId="15" xfId="0" applyFont="1" applyFill="1" applyBorder="1" applyAlignment="1" applyProtection="1">
      <alignment horizontal="left" vertical="top"/>
      <protection locked="0" hidden="1"/>
    </xf>
    <xf numFmtId="0" fontId="8" fillId="0" borderId="2" xfId="0" applyFont="1" applyFill="1" applyBorder="1" applyAlignment="1" applyProtection="1">
      <alignment horizontal="left"/>
      <protection locked="0"/>
    </xf>
    <xf numFmtId="0" fontId="0" fillId="7" borderId="2" xfId="18" applyFont="1" applyFill="1" applyBorder="1" applyAlignment="1" applyProtection="1">
      <alignment horizontal="left"/>
      <protection locked="0"/>
    </xf>
    <xf numFmtId="0" fontId="0" fillId="7" borderId="15" xfId="18" applyFont="1" applyFill="1" applyBorder="1" applyAlignment="1" applyProtection="1">
      <alignment horizontal="left"/>
      <protection locked="0"/>
    </xf>
    <xf numFmtId="0" fontId="8" fillId="0" borderId="0" xfId="18" applyFont="1" applyAlignment="1" applyProtection="1">
      <alignment horizontal="center" vertical="top" shrinkToFit="1"/>
      <protection hidden="1"/>
    </xf>
    <xf numFmtId="0" fontId="31" fillId="7" borderId="2" xfId="1" applyFont="1" applyFill="1" applyBorder="1" applyAlignment="1" applyProtection="1">
      <alignment horizontal="left"/>
      <protection locked="0"/>
    </xf>
    <xf numFmtId="169" fontId="8" fillId="7" borderId="2" xfId="18" applyNumberFormat="1" applyFont="1" applyFill="1" applyBorder="1" applyAlignment="1" applyProtection="1">
      <alignment horizontal="left"/>
      <protection locked="0"/>
    </xf>
    <xf numFmtId="0" fontId="33" fillId="7" borderId="9" xfId="0" applyFont="1" applyFill="1" applyBorder="1" applyAlignment="1" applyProtection="1">
      <alignment horizontal="center"/>
      <protection hidden="1"/>
    </xf>
    <xf numFmtId="0" fontId="33" fillId="7" borderId="0" xfId="0" applyFont="1" applyFill="1" applyBorder="1" applyAlignment="1" applyProtection="1">
      <alignment horizontal="center"/>
      <protection hidden="1"/>
    </xf>
    <xf numFmtId="0" fontId="33" fillId="7" borderId="10" xfId="0" applyFont="1" applyFill="1" applyBorder="1" applyAlignment="1" applyProtection="1">
      <alignment horizontal="center"/>
      <protection hidden="1"/>
    </xf>
    <xf numFmtId="0" fontId="38" fillId="7" borderId="11" xfId="18" applyFont="1" applyFill="1" applyBorder="1" applyAlignment="1" applyProtection="1">
      <alignment horizontal="center"/>
      <protection hidden="1"/>
    </xf>
    <xf numFmtId="0" fontId="38" fillId="7" borderId="5" xfId="18" applyFont="1" applyFill="1" applyBorder="1" applyAlignment="1" applyProtection="1">
      <alignment horizontal="center"/>
      <protection hidden="1"/>
    </xf>
    <xf numFmtId="0" fontId="38" fillId="7" borderId="12" xfId="18" applyFont="1" applyFill="1" applyBorder="1" applyAlignment="1" applyProtection="1">
      <alignment horizontal="center"/>
      <protection hidden="1"/>
    </xf>
    <xf numFmtId="0" fontId="11" fillId="0" borderId="0" xfId="18" applyFont="1" applyBorder="1" applyAlignment="1" applyProtection="1">
      <alignment horizontal="center" vertical="center"/>
      <protection hidden="1"/>
    </xf>
    <xf numFmtId="169" fontId="8" fillId="7" borderId="2" xfId="18" applyNumberFormat="1" applyFont="1" applyFill="1" applyBorder="1" applyAlignment="1" applyProtection="1">
      <alignment horizontal="left"/>
      <protection hidden="1"/>
    </xf>
    <xf numFmtId="1" fontId="9" fillId="0" borderId="0" xfId="18" applyNumberFormat="1" applyFont="1" applyAlignment="1" applyProtection="1">
      <protection hidden="1"/>
    </xf>
    <xf numFmtId="0" fontId="8" fillId="0" borderId="0" xfId="18" applyFont="1" applyAlignment="1" applyProtection="1">
      <protection hidden="1"/>
    </xf>
    <xf numFmtId="0" fontId="33" fillId="7" borderId="9" xfId="0" applyFont="1" applyFill="1" applyBorder="1" applyAlignment="1" applyProtection="1">
      <alignment horizontal="left"/>
      <protection hidden="1"/>
    </xf>
    <xf numFmtId="0" fontId="33" fillId="7" borderId="0" xfId="0" applyFont="1" applyFill="1" applyBorder="1" applyAlignment="1" applyProtection="1">
      <alignment horizontal="left"/>
      <protection hidden="1"/>
    </xf>
    <xf numFmtId="0" fontId="31" fillId="7" borderId="2" xfId="0" applyFont="1" applyFill="1" applyBorder="1" applyAlignment="1" applyProtection="1">
      <alignment horizontal="left"/>
      <protection locked="0"/>
    </xf>
    <xf numFmtId="0" fontId="31" fillId="7" borderId="15" xfId="0" applyFont="1" applyFill="1" applyBorder="1" applyAlignment="1" applyProtection="1">
      <alignment horizontal="left"/>
      <protection locked="0"/>
    </xf>
    <xf numFmtId="0" fontId="8" fillId="7" borderId="11" xfId="0" applyFont="1" applyFill="1" applyBorder="1" applyAlignment="1" applyProtection="1">
      <alignment horizontal="left" vertical="top"/>
      <protection hidden="1"/>
    </xf>
    <xf numFmtId="0" fontId="8" fillId="7" borderId="5" xfId="0" applyFont="1" applyFill="1" applyBorder="1" applyAlignment="1" applyProtection="1">
      <alignment horizontal="left" vertical="top"/>
      <protection hidden="1"/>
    </xf>
    <xf numFmtId="0" fontId="8" fillId="7" borderId="12" xfId="0" applyFont="1" applyFill="1" applyBorder="1" applyAlignment="1" applyProtection="1">
      <alignment horizontal="left" vertical="top"/>
      <protection hidden="1"/>
    </xf>
    <xf numFmtId="0" fontId="68" fillId="0" borderId="0" xfId="53" applyFont="1" applyAlignment="1" applyProtection="1">
      <alignment horizontal="left"/>
      <protection hidden="1"/>
    </xf>
    <xf numFmtId="0" fontId="0" fillId="0" borderId="0" xfId="0" applyFont="1" applyAlignment="1" applyProtection="1">
      <alignment horizontal="left"/>
      <protection hidden="1"/>
    </xf>
    <xf numFmtId="0" fontId="2" fillId="0" borderId="0" xfId="0" quotePrefix="1" applyFont="1" applyAlignment="1">
      <alignment horizontal="left" wrapText="1"/>
    </xf>
    <xf numFmtId="0" fontId="2" fillId="0" borderId="0" xfId="0" quotePrefix="1" applyFont="1" applyAlignment="1" applyProtection="1">
      <alignment horizontal="left" vertical="top" wrapText="1"/>
      <protection hidden="1"/>
    </xf>
    <xf numFmtId="0" fontId="2" fillId="0" borderId="0" xfId="0" quotePrefix="1" applyFont="1" applyAlignment="1">
      <alignment horizontal="left"/>
    </xf>
    <xf numFmtId="0" fontId="8" fillId="0" borderId="0" xfId="0" applyFont="1" applyAlignment="1" applyProtection="1">
      <alignment horizontal="left" vertical="top" wrapText="1"/>
      <protection hidden="1"/>
    </xf>
    <xf numFmtId="0" fontId="2" fillId="0" borderId="0" xfId="0" applyFont="1" applyAlignment="1">
      <alignment horizontal="left" wrapText="1"/>
    </xf>
    <xf numFmtId="17" fontId="13" fillId="3" borderId="2" xfId="54" applyNumberFormat="1" applyFont="1" applyFill="1" applyBorder="1" applyAlignment="1" applyProtection="1">
      <alignment horizontal="left" shrinkToFit="1"/>
      <protection locked="0"/>
    </xf>
    <xf numFmtId="0" fontId="0" fillId="0" borderId="0" xfId="54" applyFont="1" applyBorder="1" applyAlignment="1" applyProtection="1">
      <alignment horizontal="center" wrapText="1"/>
    </xf>
    <xf numFmtId="0" fontId="0" fillId="0" borderId="5" xfId="54" applyFont="1" applyBorder="1" applyAlignment="1" applyProtection="1">
      <alignment horizontal="center" wrapText="1"/>
    </xf>
    <xf numFmtId="17" fontId="13" fillId="3" borderId="20" xfId="54" applyNumberFormat="1" applyFont="1" applyFill="1" applyBorder="1" applyAlignment="1" applyProtection="1">
      <alignment horizontal="left" shrinkToFit="1"/>
      <protection locked="0"/>
    </xf>
    <xf numFmtId="0" fontId="8" fillId="7" borderId="2" xfId="0" applyNumberFormat="1" applyFont="1" applyFill="1" applyBorder="1" applyAlignment="1" applyProtection="1">
      <alignment horizontal="left"/>
      <protection hidden="1"/>
    </xf>
    <xf numFmtId="0" fontId="19" fillId="7" borderId="16" xfId="0" applyFont="1" applyFill="1" applyBorder="1" applyAlignment="1" applyProtection="1">
      <alignment horizontal="center" vertical="center"/>
      <protection hidden="1"/>
    </xf>
    <xf numFmtId="0" fontId="19" fillId="7" borderId="17" xfId="0" applyFont="1" applyFill="1" applyBorder="1" applyAlignment="1" applyProtection="1">
      <alignment horizontal="center" vertical="center"/>
      <protection hidden="1"/>
    </xf>
    <xf numFmtId="0" fontId="19" fillId="7" borderId="18" xfId="0" applyFont="1" applyFill="1" applyBorder="1" applyAlignment="1" applyProtection="1">
      <alignment horizontal="center" vertical="center"/>
      <protection hidden="1"/>
    </xf>
    <xf numFmtId="0" fontId="11" fillId="0" borderId="0" xfId="0" applyFont="1" applyAlignment="1" applyProtection="1">
      <alignment horizontal="center"/>
      <protection hidden="1"/>
    </xf>
    <xf numFmtId="0" fontId="22" fillId="0" borderId="0" xfId="0" applyFont="1" applyFill="1" applyAlignment="1" applyProtection="1">
      <protection hidden="1"/>
    </xf>
    <xf numFmtId="0" fontId="0" fillId="0" borderId="0" xfId="0" applyFont="1" applyAlignment="1" applyProtection="1">
      <alignment horizontal="left" wrapText="1"/>
      <protection hidden="1"/>
    </xf>
    <xf numFmtId="0" fontId="14" fillId="0" borderId="0" xfId="0" applyFont="1" applyAlignment="1" applyProtection="1">
      <alignment horizontal="left" wrapText="1"/>
      <protection hidden="1"/>
    </xf>
    <xf numFmtId="0" fontId="8" fillId="7" borderId="15" xfId="1" applyFont="1" applyFill="1" applyBorder="1" applyAlignment="1" applyProtection="1">
      <alignment horizontal="left" shrinkToFit="1"/>
      <protection locked="0"/>
    </xf>
    <xf numFmtId="0" fontId="40" fillId="7" borderId="9" xfId="1" applyFont="1" applyFill="1" applyBorder="1" applyAlignment="1" applyProtection="1">
      <alignment horizontal="center"/>
      <protection hidden="1"/>
    </xf>
    <xf numFmtId="0" fontId="40" fillId="7" borderId="0" xfId="1" applyFont="1" applyFill="1" applyBorder="1" applyAlignment="1" applyProtection="1">
      <alignment horizontal="center"/>
      <protection hidden="1"/>
    </xf>
    <xf numFmtId="0" fontId="40" fillId="7" borderId="10" xfId="1" applyFont="1" applyFill="1" applyBorder="1" applyAlignment="1" applyProtection="1">
      <alignment horizontal="center"/>
      <protection hidden="1"/>
    </xf>
    <xf numFmtId="0" fontId="8" fillId="7" borderId="2" xfId="1" applyNumberFormat="1" applyFont="1" applyFill="1" applyBorder="1" applyAlignment="1" applyProtection="1">
      <alignment horizontal="left" wrapText="1"/>
      <protection locked="0"/>
    </xf>
    <xf numFmtId="0" fontId="8" fillId="7" borderId="2" xfId="1" applyFont="1" applyFill="1" applyBorder="1" applyAlignment="1" applyProtection="1">
      <alignment horizontal="left"/>
      <protection locked="0"/>
    </xf>
    <xf numFmtId="0" fontId="8" fillId="0" borderId="0" xfId="1" applyFont="1" applyFill="1" applyBorder="1" applyAlignment="1" applyProtection="1">
      <alignment horizontal="left"/>
      <protection locked="0"/>
    </xf>
    <xf numFmtId="0" fontId="8" fillId="7" borderId="0" xfId="1" applyFont="1" applyFill="1" applyBorder="1" applyAlignment="1" applyProtection="1">
      <alignment horizontal="left"/>
      <protection locked="0"/>
    </xf>
    <xf numFmtId="0" fontId="31" fillId="7" borderId="0" xfId="1" applyFill="1" applyAlignment="1"/>
    <xf numFmtId="0" fontId="31" fillId="7" borderId="0" xfId="1" applyFill="1" applyAlignment="1">
      <alignment horizontal="left"/>
    </xf>
    <xf numFmtId="0" fontId="9" fillId="7" borderId="0" xfId="1" applyFont="1" applyFill="1" applyBorder="1" applyAlignment="1" applyProtection="1">
      <alignment horizontal="left"/>
      <protection locked="0"/>
    </xf>
    <xf numFmtId="0" fontId="23" fillId="7" borderId="9" xfId="1" applyFont="1" applyFill="1" applyBorder="1" applyAlignment="1" applyProtection="1">
      <alignment horizontal="center"/>
      <protection hidden="1"/>
    </xf>
    <xf numFmtId="0" fontId="23" fillId="7" borderId="0" xfId="1" applyFont="1" applyFill="1" applyBorder="1" applyAlignment="1" applyProtection="1">
      <alignment horizontal="center"/>
      <protection hidden="1"/>
    </xf>
    <xf numFmtId="0" fontId="23" fillId="7" borderId="10" xfId="1" applyFont="1" applyFill="1" applyBorder="1" applyAlignment="1" applyProtection="1">
      <alignment horizontal="center"/>
      <protection hidden="1"/>
    </xf>
    <xf numFmtId="0" fontId="8" fillId="0" borderId="0" xfId="1" applyFont="1" applyFill="1" applyBorder="1" applyAlignment="1" applyProtection="1">
      <alignment horizontal="left"/>
      <protection hidden="1"/>
    </xf>
    <xf numFmtId="0" fontId="31" fillId="7" borderId="2" xfId="1" applyFill="1" applyBorder="1" applyAlignment="1"/>
    <xf numFmtId="0" fontId="8" fillId="7" borderId="2" xfId="1" applyNumberFormat="1" applyFont="1" applyFill="1" applyBorder="1" applyAlignment="1" applyProtection="1">
      <alignment horizontal="left"/>
      <protection locked="0"/>
    </xf>
    <xf numFmtId="14" fontId="8" fillId="7" borderId="2" xfId="1" applyNumberFormat="1" applyFont="1" applyFill="1" applyBorder="1" applyAlignment="1" applyProtection="1">
      <alignment horizontal="left"/>
      <protection locked="0"/>
    </xf>
    <xf numFmtId="0" fontId="8" fillId="7" borderId="15" xfId="1" applyFont="1" applyFill="1" applyBorder="1" applyAlignment="1" applyProtection="1">
      <alignment horizontal="left"/>
      <protection locked="0"/>
    </xf>
    <xf numFmtId="14" fontId="8" fillId="7" borderId="15" xfId="1" applyNumberFormat="1" applyFont="1" applyFill="1" applyBorder="1" applyAlignment="1" applyProtection="1">
      <alignment horizontal="left"/>
      <protection locked="0"/>
    </xf>
    <xf numFmtId="0" fontId="8" fillId="7" borderId="0" xfId="0" applyFont="1" applyFill="1" applyBorder="1" applyAlignment="1" applyProtection="1">
      <protection locked="0"/>
    </xf>
    <xf numFmtId="0" fontId="0" fillId="7" borderId="0" xfId="0" applyFill="1" applyAlignment="1"/>
    <xf numFmtId="0" fontId="48" fillId="0" borderId="0" xfId="0" applyFont="1" applyBorder="1" applyAlignment="1" applyProtection="1">
      <alignment horizontal="left" wrapText="1"/>
      <protection hidden="1"/>
    </xf>
    <xf numFmtId="0" fontId="8" fillId="0" borderId="0" xfId="0" applyFont="1" applyBorder="1" applyAlignment="1" applyProtection="1">
      <alignment horizontal="left" wrapText="1"/>
      <protection hidden="1"/>
    </xf>
    <xf numFmtId="0" fontId="47" fillId="0" borderId="0" xfId="0" applyFont="1" applyBorder="1" applyAlignment="1" applyProtection="1">
      <alignment horizontal="right" wrapText="1"/>
      <protection hidden="1"/>
    </xf>
    <xf numFmtId="0" fontId="13" fillId="0" borderId="0" xfId="0" applyFont="1" applyBorder="1" applyAlignment="1" applyProtection="1">
      <alignment horizontal="right" wrapText="1"/>
      <protection hidden="1"/>
    </xf>
    <xf numFmtId="0" fontId="49" fillId="0" borderId="0" xfId="0" applyFont="1" applyBorder="1" applyAlignment="1" applyProtection="1">
      <alignment horizontal="left" wrapText="1"/>
      <protection hidden="1"/>
    </xf>
    <xf numFmtId="0" fontId="9" fillId="0" borderId="0" xfId="0" applyFont="1" applyBorder="1" applyAlignment="1" applyProtection="1">
      <alignment horizontal="left" wrapText="1"/>
      <protection hidden="1"/>
    </xf>
    <xf numFmtId="49" fontId="47" fillId="0" borderId="0" xfId="0" applyNumberFormat="1" applyFont="1" applyBorder="1" applyAlignment="1" applyProtection="1">
      <alignment horizontal="left" vertical="top" wrapText="1"/>
      <protection hidden="1"/>
    </xf>
    <xf numFmtId="49" fontId="13" fillId="0" borderId="0" xfId="0" applyNumberFormat="1" applyFont="1" applyBorder="1" applyAlignment="1" applyProtection="1">
      <alignment horizontal="left" vertical="top" wrapText="1"/>
      <protection hidden="1"/>
    </xf>
    <xf numFmtId="0" fontId="46" fillId="7" borderId="16" xfId="0" applyFont="1" applyFill="1" applyBorder="1" applyAlignment="1" applyProtection="1">
      <alignment horizontal="center" vertical="justify" wrapText="1"/>
      <protection hidden="1"/>
    </xf>
    <xf numFmtId="0" fontId="15" fillId="7" borderId="17" xfId="0" applyFont="1" applyFill="1" applyBorder="1" applyAlignment="1" applyProtection="1">
      <alignment horizontal="center" vertical="justify" wrapText="1"/>
      <protection hidden="1"/>
    </xf>
    <xf numFmtId="0" fontId="15" fillId="7" borderId="18" xfId="0" applyFont="1" applyFill="1" applyBorder="1" applyAlignment="1" applyProtection="1">
      <alignment horizontal="center" vertical="justify" wrapText="1"/>
      <protection hidden="1"/>
    </xf>
    <xf numFmtId="49" fontId="49" fillId="0" borderId="0" xfId="0" applyNumberFormat="1" applyFont="1" applyBorder="1" applyAlignment="1" applyProtection="1">
      <alignment horizontal="left" vertical="top" wrapText="1"/>
      <protection hidden="1"/>
    </xf>
    <xf numFmtId="49" fontId="9" fillId="0" borderId="0" xfId="0" applyNumberFormat="1" applyFont="1" applyBorder="1" applyAlignment="1" applyProtection="1">
      <alignment horizontal="left" vertical="top" wrapText="1"/>
      <protection hidden="1"/>
    </xf>
    <xf numFmtId="49" fontId="48" fillId="0" borderId="0" xfId="0" applyNumberFormat="1" applyFont="1" applyBorder="1" applyAlignment="1" applyProtection="1">
      <alignment horizontal="left" vertical="top" wrapText="1"/>
      <protection hidden="1"/>
    </xf>
    <xf numFmtId="49" fontId="8" fillId="0" borderId="0" xfId="0" applyNumberFormat="1" applyFont="1" applyBorder="1" applyAlignment="1" applyProtection="1">
      <alignment horizontal="left" vertical="top" wrapText="1"/>
      <protection hidden="1"/>
    </xf>
    <xf numFmtId="49" fontId="0" fillId="0" borderId="0" xfId="0" applyNumberFormat="1" applyBorder="1" applyAlignment="1" applyProtection="1">
      <alignment horizontal="left" vertical="top" wrapText="1"/>
      <protection hidden="1"/>
    </xf>
    <xf numFmtId="49" fontId="45" fillId="0" borderId="0" xfId="0" applyNumberFormat="1" applyFont="1" applyBorder="1" applyAlignment="1" applyProtection="1">
      <alignment horizontal="center" wrapText="1"/>
      <protection hidden="1"/>
    </xf>
    <xf numFmtId="49" fontId="0" fillId="0" borderId="0" xfId="0" applyNumberFormat="1" applyBorder="1" applyAlignment="1" applyProtection="1">
      <alignment horizontal="center" wrapText="1"/>
      <protection hidden="1"/>
    </xf>
    <xf numFmtId="49" fontId="47" fillId="0" borderId="0" xfId="0" applyNumberFormat="1" applyFont="1" applyBorder="1" applyAlignment="1" applyProtection="1">
      <alignment horizontal="left" wrapText="1"/>
      <protection hidden="1"/>
    </xf>
    <xf numFmtId="49" fontId="13" fillId="0" borderId="0" xfId="0" applyNumberFormat="1" applyFont="1" applyBorder="1" applyAlignment="1" applyProtection="1">
      <alignment horizontal="left" wrapText="1"/>
      <protection hidden="1"/>
    </xf>
    <xf numFmtId="43" fontId="8" fillId="7" borderId="2" xfId="0" applyNumberFormat="1" applyFont="1" applyFill="1" applyBorder="1" applyAlignment="1" applyProtection="1">
      <alignment horizontal="left" wrapText="1"/>
      <protection locked="0" hidden="1"/>
    </xf>
    <xf numFmtId="0" fontId="51" fillId="0" borderId="0" xfId="0" applyFont="1" applyBorder="1" applyAlignment="1" applyProtection="1">
      <alignment horizontal="right" vertical="center" wrapText="1"/>
      <protection hidden="1"/>
    </xf>
    <xf numFmtId="0" fontId="24" fillId="0" borderId="0" xfId="0" applyFont="1" applyBorder="1" applyAlignment="1" applyProtection="1">
      <alignment horizontal="right" vertical="center" wrapText="1"/>
      <protection hidden="1"/>
    </xf>
    <xf numFmtId="0" fontId="48" fillId="0" borderId="0" xfId="0" applyFont="1" applyBorder="1" applyAlignment="1" applyProtection="1">
      <alignment horizontal="left" vertical="top" wrapText="1"/>
      <protection hidden="1"/>
    </xf>
    <xf numFmtId="0" fontId="8" fillId="0" borderId="0" xfId="0" applyFont="1" applyBorder="1" applyAlignment="1" applyProtection="1">
      <alignment horizontal="left" vertical="top" wrapText="1"/>
      <protection hidden="1"/>
    </xf>
    <xf numFmtId="0" fontId="13" fillId="0" borderId="0" xfId="1" applyFont="1" applyBorder="1" applyAlignment="1" applyProtection="1">
      <alignment horizontal="left" wrapText="1"/>
      <protection hidden="1"/>
    </xf>
    <xf numFmtId="0" fontId="0" fillId="0" borderId="0" xfId="0" applyAlignment="1">
      <alignment horizontal="left" wrapText="1"/>
    </xf>
    <xf numFmtId="49" fontId="13" fillId="0" borderId="0" xfId="1" applyNumberFormat="1" applyFont="1" applyBorder="1" applyAlignment="1" applyProtection="1">
      <alignment horizontal="left" vertical="top" wrapText="1"/>
      <protection hidden="1"/>
    </xf>
    <xf numFmtId="0" fontId="31" fillId="0" borderId="0" xfId="0" applyFont="1" applyAlignment="1">
      <alignment horizontal="left" vertical="top" wrapText="1"/>
    </xf>
    <xf numFmtId="49" fontId="56" fillId="0" borderId="0" xfId="0" applyNumberFormat="1" applyFont="1" applyBorder="1" applyAlignment="1" applyProtection="1">
      <alignment horizontal="left" vertical="top" wrapText="1"/>
      <protection hidden="1"/>
    </xf>
    <xf numFmtId="0" fontId="8" fillId="7" borderId="15" xfId="0" applyFont="1" applyFill="1" applyBorder="1" applyAlignment="1" applyProtection="1">
      <alignment horizontal="left"/>
      <protection locked="0"/>
    </xf>
    <xf numFmtId="43" fontId="8" fillId="7" borderId="15" xfId="0" applyNumberFormat="1" applyFont="1" applyFill="1" applyBorder="1" applyAlignment="1" applyProtection="1">
      <alignment horizontal="left" wrapText="1"/>
      <protection locked="0" hidden="1"/>
    </xf>
    <xf numFmtId="0" fontId="47" fillId="0" borderId="0" xfId="0" applyFont="1" applyBorder="1" applyAlignment="1" applyProtection="1">
      <alignment horizontal="left" wrapText="1"/>
      <protection hidden="1"/>
    </xf>
    <xf numFmtId="14" fontId="8" fillId="7" borderId="2" xfId="0" applyNumberFormat="1" applyFont="1" applyFill="1" applyBorder="1" applyAlignment="1" applyProtection="1">
      <alignment horizontal="left" wrapText="1"/>
      <protection locked="0" hidden="1"/>
    </xf>
    <xf numFmtId="14" fontId="8" fillId="7" borderId="15" xfId="0" applyNumberFormat="1" applyFont="1" applyFill="1" applyBorder="1" applyAlignment="1" applyProtection="1">
      <alignment horizontal="left" wrapText="1"/>
      <protection locked="0" hidden="1"/>
    </xf>
    <xf numFmtId="0" fontId="9" fillId="0" borderId="0" xfId="0" applyFont="1" applyBorder="1" applyAlignment="1" applyProtection="1">
      <alignment horizontal="center" wrapText="1"/>
      <protection hidden="1"/>
    </xf>
    <xf numFmtId="0" fontId="11" fillId="0" borderId="0" xfId="1" applyFont="1" applyFill="1" applyBorder="1" applyAlignment="1" applyProtection="1">
      <alignment horizontal="left" wrapText="1"/>
      <protection hidden="1"/>
    </xf>
    <xf numFmtId="0" fontId="11" fillId="0" borderId="0" xfId="1" quotePrefix="1" applyFont="1" applyFill="1" applyBorder="1" applyAlignment="1" applyProtection="1">
      <alignment horizontal="left" wrapText="1"/>
      <protection hidden="1"/>
    </xf>
    <xf numFmtId="49" fontId="13" fillId="0" borderId="0" xfId="1" applyNumberFormat="1" applyFont="1" applyFill="1" applyBorder="1" applyAlignment="1" applyProtection="1">
      <alignment horizontal="left" wrapText="1"/>
      <protection hidden="1"/>
    </xf>
    <xf numFmtId="49" fontId="24" fillId="0" borderId="0" xfId="1" applyNumberFormat="1" applyFont="1" applyFill="1" applyBorder="1" applyAlignment="1" applyProtection="1">
      <alignment horizontal="left" wrapText="1"/>
      <protection hidden="1"/>
    </xf>
    <xf numFmtId="0" fontId="9" fillId="0" borderId="0" xfId="0" applyFont="1" applyBorder="1" applyAlignment="1" applyProtection="1">
      <alignment horizontal="left"/>
      <protection hidden="1"/>
    </xf>
    <xf numFmtId="0" fontId="49" fillId="0" borderId="0" xfId="0" applyFont="1" applyBorder="1" applyAlignment="1" applyProtection="1">
      <alignment horizontal="center" wrapText="1"/>
      <protection hidden="1"/>
    </xf>
    <xf numFmtId="0" fontId="0" fillId="7" borderId="2" xfId="1" applyFont="1" applyFill="1" applyBorder="1" applyAlignment="1" applyProtection="1">
      <alignment horizontal="left"/>
      <protection locked="0"/>
    </xf>
    <xf numFmtId="4" fontId="0" fillId="7" borderId="2" xfId="1" applyNumberFormat="1" applyFont="1" applyFill="1" applyBorder="1" applyAlignment="1" applyProtection="1">
      <alignment horizontal="left" wrapText="1"/>
      <protection locked="0" hidden="1"/>
    </xf>
    <xf numFmtId="0" fontId="53" fillId="0" borderId="0" xfId="0" applyFont="1" applyFill="1" applyBorder="1" applyAlignment="1" applyProtection="1">
      <alignment horizontal="left" wrapText="1"/>
      <protection hidden="1"/>
    </xf>
    <xf numFmtId="0" fontId="12" fillId="0" borderId="0" xfId="0" applyFont="1" applyFill="1" applyBorder="1" applyAlignment="1" applyProtection="1">
      <alignment horizontal="left" wrapText="1"/>
      <protection hidden="1"/>
    </xf>
    <xf numFmtId="0" fontId="4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top" wrapText="1"/>
      <protection hidden="1"/>
    </xf>
    <xf numFmtId="0" fontId="0" fillId="0" borderId="0" xfId="0" applyAlignment="1">
      <alignment horizontal="left" vertical="top" wrapText="1"/>
    </xf>
    <xf numFmtId="0" fontId="40" fillId="0" borderId="0" xfId="0" applyFont="1" applyAlignment="1">
      <alignment horizontal="center"/>
    </xf>
    <xf numFmtId="0" fontId="0" fillId="0" borderId="0" xfId="0" applyAlignment="1">
      <alignment horizontal="center"/>
    </xf>
    <xf numFmtId="0" fontId="13" fillId="0" borderId="0" xfId="0" applyFont="1" applyAlignment="1">
      <alignment horizontal="left"/>
    </xf>
    <xf numFmtId="0" fontId="8" fillId="0" borderId="0" xfId="0" applyFont="1" applyFill="1" applyBorder="1" applyAlignment="1" applyProtection="1">
      <alignment horizontal="left"/>
      <protection hidden="1"/>
    </xf>
    <xf numFmtId="0" fontId="8" fillId="0"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hidden="1"/>
    </xf>
    <xf numFmtId="0" fontId="15" fillId="7" borderId="16" xfId="0" applyFont="1" applyFill="1" applyBorder="1" applyAlignment="1" applyProtection="1">
      <alignment horizontal="center" vertical="center"/>
      <protection hidden="1"/>
    </xf>
    <xf numFmtId="0" fontId="15" fillId="7" borderId="17" xfId="0" applyFont="1" applyFill="1" applyBorder="1" applyAlignment="1" applyProtection="1">
      <alignment horizontal="center" vertical="center"/>
      <protection hidden="1"/>
    </xf>
    <xf numFmtId="0" fontId="15" fillId="7" borderId="18" xfId="0" applyFont="1" applyFill="1" applyBorder="1" applyAlignment="1" applyProtection="1">
      <alignment horizontal="center" vertical="center"/>
      <protection hidden="1"/>
    </xf>
    <xf numFmtId="0" fontId="8" fillId="2" borderId="0" xfId="0" applyFont="1" applyFill="1" applyBorder="1" applyAlignment="1" applyProtection="1">
      <alignment horizontal="left"/>
      <protection hidden="1"/>
    </xf>
    <xf numFmtId="14" fontId="8" fillId="0" borderId="0" xfId="0" applyNumberFormat="1" applyFont="1" applyFill="1" applyBorder="1" applyAlignment="1" applyProtection="1">
      <alignment horizontal="left"/>
      <protection hidden="1"/>
    </xf>
    <xf numFmtId="0" fontId="8" fillId="7" borderId="2" xfId="0" applyFont="1" applyFill="1" applyBorder="1" applyAlignment="1" applyProtection="1">
      <alignment horizontal="left"/>
      <protection hidden="1"/>
    </xf>
    <xf numFmtId="0" fontId="8" fillId="2" borderId="0" xfId="0" applyFont="1" applyFill="1" applyBorder="1" applyAlignment="1" applyProtection="1">
      <alignment horizontal="left" vertical="top" wrapText="1"/>
      <protection hidden="1"/>
    </xf>
    <xf numFmtId="14" fontId="0" fillId="7" borderId="2" xfId="0" applyNumberFormat="1" applyFont="1" applyFill="1" applyBorder="1" applyAlignment="1" applyProtection="1">
      <alignment horizontal="left"/>
      <protection hidden="1"/>
    </xf>
    <xf numFmtId="0" fontId="0" fillId="7" borderId="2" xfId="0" applyFont="1" applyFill="1" applyBorder="1" applyAlignment="1" applyProtection="1">
      <alignment horizontal="left"/>
      <protection hidden="1"/>
    </xf>
    <xf numFmtId="0" fontId="0" fillId="7" borderId="2" xfId="0" applyFont="1" applyFill="1" applyBorder="1" applyAlignment="1" applyProtection="1">
      <alignment horizontal="left"/>
      <protection locked="0"/>
    </xf>
    <xf numFmtId="14" fontId="8" fillId="2" borderId="0" xfId="0" applyNumberFormat="1" applyFont="1" applyFill="1" applyBorder="1" applyAlignment="1" applyProtection="1">
      <alignment horizontal="left"/>
      <protection hidden="1"/>
    </xf>
    <xf numFmtId="14" fontId="8" fillId="7" borderId="2" xfId="0" applyNumberFormat="1" applyFont="1" applyFill="1" applyBorder="1" applyAlignment="1" applyProtection="1">
      <alignment horizontal="left"/>
      <protection locked="0" hidden="1"/>
    </xf>
    <xf numFmtId="0" fontId="8" fillId="0" borderId="0" xfId="0" applyFont="1" applyFill="1" applyBorder="1" applyAlignment="1" applyProtection="1">
      <alignment horizontal="center"/>
      <protection hidden="1"/>
    </xf>
    <xf numFmtId="14" fontId="8" fillId="7" borderId="2" xfId="0" applyNumberFormat="1" applyFont="1" applyFill="1" applyBorder="1" applyAlignment="1" applyProtection="1">
      <alignment horizontal="left"/>
      <protection hidden="1"/>
    </xf>
    <xf numFmtId="0" fontId="21" fillId="7" borderId="2" xfId="0" applyFont="1" applyFill="1" applyBorder="1" applyAlignment="1" applyProtection="1">
      <alignment horizontal="left"/>
      <protection locked="0" hidden="1"/>
    </xf>
    <xf numFmtId="0" fontId="8" fillId="0" borderId="0" xfId="0" applyFont="1" applyAlignment="1" applyProtection="1">
      <protection hidden="1"/>
    </xf>
    <xf numFmtId="0" fontId="27" fillId="7" borderId="16" xfId="0" applyFont="1" applyFill="1" applyBorder="1" applyAlignment="1" applyProtection="1">
      <alignment horizontal="center" vertical="center" wrapText="1"/>
      <protection hidden="1"/>
    </xf>
    <xf numFmtId="0" fontId="27" fillId="7" borderId="17" xfId="0" applyFont="1" applyFill="1" applyBorder="1" applyAlignment="1" applyProtection="1">
      <alignment horizontal="center" vertical="center" wrapText="1"/>
      <protection hidden="1"/>
    </xf>
    <xf numFmtId="0" fontId="27" fillId="7" borderId="18" xfId="0" applyFont="1" applyFill="1" applyBorder="1" applyAlignment="1" applyProtection="1">
      <alignment horizontal="center" vertical="center" wrapText="1"/>
      <protection hidden="1"/>
    </xf>
    <xf numFmtId="14" fontId="8" fillId="0" borderId="0" xfId="0" applyNumberFormat="1" applyFont="1" applyAlignment="1" applyProtection="1">
      <protection hidden="1"/>
    </xf>
    <xf numFmtId="0" fontId="8" fillId="0" borderId="0" xfId="0" applyFont="1" applyAlignment="1" applyProtection="1">
      <alignment horizontal="right"/>
      <protection hidden="1"/>
    </xf>
    <xf numFmtId="0" fontId="21" fillId="7" borderId="2" xfId="0" applyFont="1" applyFill="1" applyBorder="1" applyAlignment="1" applyProtection="1">
      <alignment horizontal="left"/>
      <protection hidden="1"/>
    </xf>
    <xf numFmtId="0" fontId="8" fillId="2" borderId="0" xfId="0" applyFont="1" applyFill="1" applyBorder="1" applyAlignment="1" applyProtection="1">
      <alignment horizontal="right"/>
      <protection hidden="1"/>
    </xf>
    <xf numFmtId="14" fontId="21" fillId="7" borderId="2" xfId="0" applyNumberFormat="1" applyFont="1" applyFill="1" applyBorder="1" applyAlignment="1" applyProtection="1">
      <alignment horizontal="left"/>
      <protection locked="0" hidden="1"/>
    </xf>
    <xf numFmtId="14" fontId="21" fillId="7" borderId="2" xfId="0" applyNumberFormat="1" applyFont="1" applyFill="1" applyBorder="1" applyAlignment="1" applyProtection="1">
      <alignment horizontal="left"/>
      <protection hidden="1"/>
    </xf>
    <xf numFmtId="0" fontId="29" fillId="2" borderId="6" xfId="0" applyFont="1" applyFill="1" applyBorder="1" applyAlignment="1" applyProtection="1">
      <alignment horizontal="center"/>
      <protection hidden="1"/>
    </xf>
    <xf numFmtId="0" fontId="29" fillId="2" borderId="7" xfId="0" applyFont="1" applyFill="1" applyBorder="1" applyAlignment="1" applyProtection="1">
      <alignment horizontal="center"/>
      <protection hidden="1"/>
    </xf>
    <xf numFmtId="0" fontId="29" fillId="2" borderId="8" xfId="0" applyFont="1" applyFill="1" applyBorder="1" applyAlignment="1" applyProtection="1">
      <alignment horizontal="center"/>
      <protection hidden="1"/>
    </xf>
    <xf numFmtId="0" fontId="3" fillId="2" borderId="11" xfId="0" applyFont="1" applyFill="1" applyBorder="1" applyAlignment="1" applyProtection="1">
      <alignment horizontal="center" vertical="top" wrapText="1"/>
      <protection hidden="1"/>
    </xf>
    <xf numFmtId="0" fontId="3" fillId="2" borderId="5" xfId="0" applyFont="1" applyFill="1" applyBorder="1" applyAlignment="1" applyProtection="1">
      <alignment horizontal="center" vertical="top" wrapText="1"/>
      <protection hidden="1"/>
    </xf>
    <xf numFmtId="0" fontId="3" fillId="2" borderId="12" xfId="0" applyFont="1" applyFill="1" applyBorder="1" applyAlignment="1" applyProtection="1">
      <alignment horizontal="center" vertical="top" wrapText="1"/>
      <protection hidden="1"/>
    </xf>
    <xf numFmtId="1" fontId="30" fillId="0" borderId="0" xfId="0" applyNumberFormat="1" applyFont="1" applyBorder="1" applyAlignment="1" applyProtection="1">
      <alignment horizontal="center"/>
      <protection hidden="1"/>
    </xf>
    <xf numFmtId="0" fontId="30" fillId="0" borderId="0" xfId="0" applyFont="1" applyBorder="1" applyAlignment="1" applyProtection="1">
      <alignment horizontal="center"/>
      <protection hidden="1"/>
    </xf>
    <xf numFmtId="0" fontId="30" fillId="0" borderId="0" xfId="0" applyFont="1" applyAlignment="1" applyProtection="1">
      <alignment horizontal="center"/>
      <protection hidden="1"/>
    </xf>
    <xf numFmtId="1" fontId="13" fillId="0" borderId="0" xfId="0" applyNumberFormat="1" applyFont="1" applyAlignment="1" applyProtection="1">
      <protection hidden="1"/>
    </xf>
    <xf numFmtId="0" fontId="0" fillId="7" borderId="2" xfId="0" applyFont="1" applyFill="1" applyBorder="1" applyAlignment="1" applyProtection="1">
      <protection hidden="1"/>
    </xf>
    <xf numFmtId="0" fontId="0" fillId="7" borderId="2" xfId="0" applyFill="1" applyBorder="1" applyAlignment="1" applyProtection="1">
      <protection hidden="1"/>
    </xf>
    <xf numFmtId="169" fontId="31" fillId="7" borderId="2" xfId="0" applyNumberFormat="1" applyFont="1" applyFill="1" applyBorder="1" applyAlignment="1" applyProtection="1">
      <alignment horizontal="left"/>
      <protection hidden="1"/>
    </xf>
  </cellXfs>
  <cellStyles count="56">
    <cellStyle name="Comma" xfId="20"/>
    <cellStyle name="Comma [0]" xfId="21"/>
    <cellStyle name="Currency" xfId="22"/>
    <cellStyle name="Currency [0]" xfId="23"/>
    <cellStyle name="Dezimal 2" xfId="6"/>
    <cellStyle name="Dezimal 2 2" xfId="7"/>
    <cellStyle name="Dezimal 2 3" xfId="8"/>
    <cellStyle name="Komma" xfId="2" builtinId="3"/>
    <cellStyle name="Komma 2" xfId="9"/>
    <cellStyle name="Link" xfId="53" builtinId="8"/>
    <cellStyle name="Normal" xfId="18"/>
    <cellStyle name="Normal 2" xfId="47"/>
    <cellStyle name="Normal 3" xfId="54"/>
    <cellStyle name="Percent" xfId="24"/>
    <cellStyle name="Prozent" xfId="3" builtinId="5"/>
    <cellStyle name="Prozent 2" xfId="10"/>
    <cellStyle name="Standard" xfId="0" builtinId="0"/>
    <cellStyle name="Standard 2" xfId="4"/>
    <cellStyle name="Standard 2 2" xfId="19"/>
    <cellStyle name="Standard 2 2 2" xfId="41"/>
    <cellStyle name="Standard 2 3" xfId="32"/>
    <cellStyle name="Standard 3" xfId="11"/>
    <cellStyle name="Standard 3 2" xfId="12"/>
    <cellStyle name="Standard 3 2 2" xfId="25"/>
    <cellStyle name="Standard 3 2 2 2" xfId="42"/>
    <cellStyle name="Standard 3 2 3" xfId="29"/>
    <cellStyle name="Standard 3 2 3 2" xfId="46"/>
    <cellStyle name="Standard 3 2 4" xfId="35"/>
    <cellStyle name="Standard 3 2 5" xfId="51"/>
    <cellStyle name="Standard 3 3" xfId="15"/>
    <cellStyle name="Standard 3 3 2" xfId="38"/>
    <cellStyle name="Standard 3 4" xfId="26"/>
    <cellStyle name="Standard 3 4 2" xfId="43"/>
    <cellStyle name="Standard 3 5" xfId="34"/>
    <cellStyle name="Standard 3 6" xfId="48"/>
    <cellStyle name="Standard 4" xfId="13"/>
    <cellStyle name="Standard 4 2" xfId="16"/>
    <cellStyle name="Standard 4 2 2" xfId="39"/>
    <cellStyle name="Standard 4 3" xfId="27"/>
    <cellStyle name="Standard 4 3 2" xfId="44"/>
    <cellStyle name="Standard 4 4" xfId="36"/>
    <cellStyle name="Standard 4 5" xfId="49"/>
    <cellStyle name="Standard 5" xfId="5"/>
    <cellStyle name="Standard 5 2" xfId="17"/>
    <cellStyle name="Standard 5 2 2" xfId="40"/>
    <cellStyle name="Standard 5 3" xfId="28"/>
    <cellStyle name="Standard 5 3 2" xfId="45"/>
    <cellStyle name="Standard 5 4" xfId="33"/>
    <cellStyle name="Standard 5 5" xfId="50"/>
    <cellStyle name="Standard 6" xfId="1"/>
    <cellStyle name="Standard 6 2" xfId="31"/>
    <cellStyle name="Standard 6 3" xfId="55"/>
    <cellStyle name="Standard 7" xfId="14"/>
    <cellStyle name="Standard 7 2" xfId="37"/>
    <cellStyle name="Standard 8" xfId="30"/>
    <cellStyle name="Standard 9" xfId="52"/>
  </cellStyles>
  <dxfs count="17">
    <dxf>
      <font>
        <color theme="0"/>
      </font>
      <fill>
        <patternFill>
          <bgColor theme="0"/>
        </patternFill>
      </fill>
      <border>
        <left/>
        <right/>
        <top/>
        <vertical/>
        <horizontal/>
      </border>
    </dxf>
    <dxf>
      <fill>
        <patternFill>
          <bgColor rgb="FFFFFFB9"/>
        </patternFill>
      </fill>
      <border>
        <bottom style="hair">
          <color auto="1"/>
        </bottom>
      </border>
    </dxf>
    <dxf>
      <fill>
        <patternFill>
          <bgColor rgb="FFFFFFB9"/>
        </patternFill>
      </fill>
      <border>
        <bottom style="hair">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ill>
        <patternFill>
          <bgColor theme="0"/>
        </patternFill>
      </fill>
      <border>
        <left/>
        <right/>
        <top/>
        <bottom/>
        <vertical/>
        <horizontal/>
      </border>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B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333333"/>
    </indexedColors>
    <mruColors>
      <color rgb="FFFFFFB9"/>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absolute">
    <xdr:from>
      <xdr:col>8</xdr:col>
      <xdr:colOff>0</xdr:colOff>
      <xdr:row>73</xdr:row>
      <xdr:rowOff>17804</xdr:rowOff>
    </xdr:from>
    <xdr:to>
      <xdr:col>9</xdr:col>
      <xdr:colOff>1011720</xdr:colOff>
      <xdr:row>74</xdr:row>
      <xdr:rowOff>8279</xdr:rowOff>
    </xdr:to>
    <xdr:pic>
      <xdr:nvPicPr>
        <xdr:cNvPr id="2" name="Grafik 1"/>
        <xdr:cNvPicPr>
          <a:picLocks noChangeAspect="1" noChangeArrowheads="1"/>
        </xdr:cNvPicPr>
      </xdr:nvPicPr>
      <xdr:blipFill>
        <a:blip xmlns:r="http://schemas.openxmlformats.org/officeDocument/2006/relationships" r:embed="rId1"/>
        <a:stretch>
          <a:fillRect/>
        </a:stretch>
      </xdr:blipFill>
      <xdr:spPr bwMode="auto">
        <a:xfrm>
          <a:off x="4371975" y="14848229"/>
          <a:ext cx="3516795" cy="171450"/>
        </a:xfrm>
        <a:prstGeom prst="rect">
          <a:avLst/>
        </a:prstGeom>
        <a:noFill/>
      </xdr:spPr>
    </xdr:pic>
    <xdr:clientData/>
  </xdr:twoCellAnchor>
  <xdr:twoCellAnchor editAs="absolute">
    <xdr:from>
      <xdr:col>8</xdr:col>
      <xdr:colOff>0</xdr:colOff>
      <xdr:row>55</xdr:row>
      <xdr:rowOff>207059</xdr:rowOff>
    </xdr:from>
    <xdr:to>
      <xdr:col>9</xdr:col>
      <xdr:colOff>1011720</xdr:colOff>
      <xdr:row>56</xdr:row>
      <xdr:rowOff>19045</xdr:rowOff>
    </xdr:to>
    <xdr:pic>
      <xdr:nvPicPr>
        <xdr:cNvPr id="3" name="Grafik 2"/>
        <xdr:cNvPicPr>
          <a:picLocks noChangeAspect="1" noChangeArrowheads="1"/>
        </xdr:cNvPicPr>
      </xdr:nvPicPr>
      <xdr:blipFill>
        <a:blip xmlns:r="http://schemas.openxmlformats.org/officeDocument/2006/relationships" r:embed="rId1"/>
        <a:stretch>
          <a:fillRect/>
        </a:stretch>
      </xdr:blipFill>
      <xdr:spPr bwMode="auto">
        <a:xfrm>
          <a:off x="4371975" y="11827559"/>
          <a:ext cx="3516795" cy="173936"/>
        </a:xfrm>
        <a:prstGeom prst="rect">
          <a:avLst/>
        </a:prstGeom>
        <a:noFill/>
      </xdr:spPr>
    </xdr:pic>
    <xdr:clientData/>
  </xdr:twoCellAnchor>
  <xdr:twoCellAnchor editAs="absolute">
    <xdr:from>
      <xdr:col>8</xdr:col>
      <xdr:colOff>0</xdr:colOff>
      <xdr:row>86</xdr:row>
      <xdr:rowOff>17814</xdr:rowOff>
    </xdr:from>
    <xdr:to>
      <xdr:col>9</xdr:col>
      <xdr:colOff>1011720</xdr:colOff>
      <xdr:row>87</xdr:row>
      <xdr:rowOff>27338</xdr:rowOff>
    </xdr:to>
    <xdr:pic>
      <xdr:nvPicPr>
        <xdr:cNvPr id="4" name="Grafik 3"/>
        <xdr:cNvPicPr>
          <a:picLocks noChangeAspect="1" noChangeArrowheads="1"/>
        </xdr:cNvPicPr>
      </xdr:nvPicPr>
      <xdr:blipFill>
        <a:blip xmlns:r="http://schemas.openxmlformats.org/officeDocument/2006/relationships" r:embed="rId1"/>
        <a:stretch>
          <a:fillRect/>
        </a:stretch>
      </xdr:blipFill>
      <xdr:spPr bwMode="auto">
        <a:xfrm>
          <a:off x="4371975" y="16429389"/>
          <a:ext cx="3516795" cy="171449"/>
        </a:xfrm>
        <a:prstGeom prst="rect">
          <a:avLst/>
        </a:prstGeom>
        <a:noFill/>
      </xdr:spPr>
    </xdr:pic>
    <xdr:clientData/>
  </xdr:twoCellAnchor>
  <xdr:twoCellAnchor editAs="absolute">
    <xdr:from>
      <xdr:col>8</xdr:col>
      <xdr:colOff>0</xdr:colOff>
      <xdr:row>31</xdr:row>
      <xdr:rowOff>40998</xdr:rowOff>
    </xdr:from>
    <xdr:to>
      <xdr:col>9</xdr:col>
      <xdr:colOff>1011720</xdr:colOff>
      <xdr:row>31</xdr:row>
      <xdr:rowOff>209550</xdr:rowOff>
    </xdr:to>
    <xdr:pic>
      <xdr:nvPicPr>
        <xdr:cNvPr id="5" name="Grafik 4"/>
        <xdr:cNvPicPr>
          <a:picLocks noChangeAspect="1" noChangeArrowheads="1"/>
        </xdr:cNvPicPr>
      </xdr:nvPicPr>
      <xdr:blipFill>
        <a:blip xmlns:r="http://schemas.openxmlformats.org/officeDocument/2006/relationships" r:embed="rId1"/>
        <a:stretch>
          <a:fillRect/>
        </a:stretch>
      </xdr:blipFill>
      <xdr:spPr bwMode="auto">
        <a:xfrm>
          <a:off x="4371975" y="7079973"/>
          <a:ext cx="3516795" cy="168552"/>
        </a:xfrm>
        <a:prstGeom prst="rect">
          <a:avLst/>
        </a:prstGeom>
        <a:noFill/>
      </xdr:spPr>
    </xdr:pic>
    <xdr:clientData/>
  </xdr:twoCellAnchor>
  <xdr:twoCellAnchor editAs="absolute">
    <xdr:from>
      <xdr:col>8</xdr:col>
      <xdr:colOff>0</xdr:colOff>
      <xdr:row>94</xdr:row>
      <xdr:rowOff>8689</xdr:rowOff>
    </xdr:from>
    <xdr:to>
      <xdr:col>9</xdr:col>
      <xdr:colOff>1011720</xdr:colOff>
      <xdr:row>95</xdr:row>
      <xdr:rowOff>9556</xdr:rowOff>
    </xdr:to>
    <xdr:pic>
      <xdr:nvPicPr>
        <xdr:cNvPr id="6" name="Grafik 5"/>
        <xdr:cNvPicPr>
          <a:picLocks noChangeAspect="1"/>
        </xdr:cNvPicPr>
      </xdr:nvPicPr>
      <xdr:blipFill>
        <a:blip xmlns:r="http://schemas.openxmlformats.org/officeDocument/2006/relationships" r:embed="rId1"/>
        <a:stretch>
          <a:fillRect/>
        </a:stretch>
      </xdr:blipFill>
      <xdr:spPr bwMode="auto">
        <a:xfrm>
          <a:off x="4371975" y="17572789"/>
          <a:ext cx="3516795" cy="191367"/>
        </a:xfrm>
        <a:prstGeom prst="rect">
          <a:avLst/>
        </a:prstGeom>
        <a:noFill/>
      </xdr:spPr>
    </xdr:pic>
    <xdr:clientData/>
  </xdr:twoCellAnchor>
  <xdr:twoCellAnchor editAs="absolute">
    <xdr:from>
      <xdr:col>8</xdr:col>
      <xdr:colOff>0</xdr:colOff>
      <xdr:row>100</xdr:row>
      <xdr:rowOff>16976</xdr:rowOff>
    </xdr:from>
    <xdr:to>
      <xdr:col>9</xdr:col>
      <xdr:colOff>1011720</xdr:colOff>
      <xdr:row>101</xdr:row>
      <xdr:rowOff>524</xdr:rowOff>
    </xdr:to>
    <xdr:pic>
      <xdr:nvPicPr>
        <xdr:cNvPr id="7" name="Grafik 6"/>
        <xdr:cNvPicPr>
          <a:picLocks noChangeAspect="1"/>
        </xdr:cNvPicPr>
      </xdr:nvPicPr>
      <xdr:blipFill>
        <a:blip xmlns:r="http://schemas.openxmlformats.org/officeDocument/2006/relationships" r:embed="rId1"/>
        <a:stretch>
          <a:fillRect/>
        </a:stretch>
      </xdr:blipFill>
      <xdr:spPr bwMode="auto">
        <a:xfrm>
          <a:off x="4371975" y="18666926"/>
          <a:ext cx="3516795" cy="17404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9526</xdr:colOff>
      <xdr:row>0</xdr:row>
      <xdr:rowOff>47625</xdr:rowOff>
    </xdr:from>
    <xdr:to>
      <xdr:col>1</xdr:col>
      <xdr:colOff>518796</xdr:colOff>
      <xdr:row>3</xdr:row>
      <xdr:rowOff>114300</xdr:rowOff>
    </xdr:to>
    <xdr:pic>
      <xdr:nvPicPr>
        <xdr:cNvPr id="2" name="Bild 4" descr="_e_s"/>
        <xdr:cNvPicPr/>
      </xdr:nvPicPr>
      <xdr:blipFill>
        <a:blip xmlns:r="http://schemas.openxmlformats.org/officeDocument/2006/relationships" r:embed="rId1"/>
        <a:srcRect/>
        <a:stretch>
          <a:fillRect/>
        </a:stretch>
      </xdr:blipFill>
      <xdr:spPr bwMode="auto">
        <a:xfrm>
          <a:off x="161926" y="47625"/>
          <a:ext cx="509270" cy="552450"/>
        </a:xfrm>
        <a:prstGeom prst="rect">
          <a:avLst/>
        </a:prstGeom>
        <a:noFill/>
        <a:ln w="9525">
          <a:noFill/>
          <a:miter lim="800000"/>
          <a:headEnd/>
          <a:tailEnd/>
        </a:ln>
      </xdr:spPr>
    </xdr:pic>
    <xdr:clientData/>
  </xdr:twoCellAnchor>
  <xdr:twoCellAnchor editAs="oneCell">
    <xdr:from>
      <xdr:col>1</xdr:col>
      <xdr:colOff>515820</xdr:colOff>
      <xdr:row>0</xdr:row>
      <xdr:rowOff>19050</xdr:rowOff>
    </xdr:from>
    <xdr:to>
      <xdr:col>6</xdr:col>
      <xdr:colOff>284497</xdr:colOff>
      <xdr:row>5</xdr:row>
      <xdr:rowOff>66675</xdr:rowOff>
    </xdr:to>
    <xdr:pic>
      <xdr:nvPicPr>
        <xdr:cNvPr id="3" name="Grafik 2"/>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3027"/>
        <a:stretch/>
      </xdr:blipFill>
      <xdr:spPr bwMode="auto">
        <a:xfrm>
          <a:off x="668220" y="19050"/>
          <a:ext cx="4807402"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9526</xdr:colOff>
      <xdr:row>0</xdr:row>
      <xdr:rowOff>47625</xdr:rowOff>
    </xdr:from>
    <xdr:to>
      <xdr:col>1</xdr:col>
      <xdr:colOff>518796</xdr:colOff>
      <xdr:row>3</xdr:row>
      <xdr:rowOff>114300</xdr:rowOff>
    </xdr:to>
    <xdr:pic>
      <xdr:nvPicPr>
        <xdr:cNvPr id="2" name="Bild 4" descr="_e_s"/>
        <xdr:cNvPicPr/>
      </xdr:nvPicPr>
      <xdr:blipFill>
        <a:blip xmlns:r="http://schemas.openxmlformats.org/officeDocument/2006/relationships" r:embed="rId1"/>
        <a:srcRect/>
        <a:stretch>
          <a:fillRect/>
        </a:stretch>
      </xdr:blipFill>
      <xdr:spPr bwMode="auto">
        <a:xfrm>
          <a:off x="161926" y="47625"/>
          <a:ext cx="509270" cy="552450"/>
        </a:xfrm>
        <a:prstGeom prst="rect">
          <a:avLst/>
        </a:prstGeom>
        <a:noFill/>
        <a:ln w="9525">
          <a:noFill/>
          <a:miter lim="800000"/>
          <a:headEnd/>
          <a:tailEnd/>
        </a:ln>
      </xdr:spPr>
    </xdr:pic>
    <xdr:clientData/>
  </xdr:twoCellAnchor>
  <xdr:twoCellAnchor editAs="oneCell">
    <xdr:from>
      <xdr:col>1</xdr:col>
      <xdr:colOff>515820</xdr:colOff>
      <xdr:row>0</xdr:row>
      <xdr:rowOff>19050</xdr:rowOff>
    </xdr:from>
    <xdr:to>
      <xdr:col>6</xdr:col>
      <xdr:colOff>284497</xdr:colOff>
      <xdr:row>5</xdr:row>
      <xdr:rowOff>66675</xdr:rowOff>
    </xdr:to>
    <xdr:pic>
      <xdr:nvPicPr>
        <xdr:cNvPr id="3" name="Grafik 2"/>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3027"/>
        <a:stretch/>
      </xdr:blipFill>
      <xdr:spPr bwMode="auto">
        <a:xfrm>
          <a:off x="668220" y="19050"/>
          <a:ext cx="4807402"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kos.ch/fileadmin/user_upload/skos_main/public/pdf/Recht_und_Beratung/Merkblaetter/2017_RB_Merkblatt-Kindesunterhalt-V2-d.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pageSetUpPr fitToPage="1"/>
  </sheetPr>
  <dimension ref="A1:Z446"/>
  <sheetViews>
    <sheetView showGridLines="0" tabSelected="1" zoomScaleNormal="100" zoomScaleSheetLayoutView="100" workbookViewId="0">
      <selection sqref="A1:Q1"/>
    </sheetView>
  </sheetViews>
  <sheetFormatPr baseColWidth="10" defaultColWidth="11.5703125" defaultRowHeight="12.75" x14ac:dyDescent="0.2"/>
  <cols>
    <col min="1" max="1" width="5.5703125" style="6" customWidth="1"/>
    <col min="2" max="2" width="7.5703125" style="6" customWidth="1"/>
    <col min="3" max="11" width="5.5703125" style="6" customWidth="1"/>
    <col min="12" max="12" width="6.28515625" style="6" customWidth="1"/>
    <col min="13" max="13" width="6.5703125" style="6" customWidth="1"/>
    <col min="14" max="17" width="5.5703125" style="6" customWidth="1"/>
    <col min="18" max="18" width="3.28515625" style="17" hidden="1" customWidth="1"/>
    <col min="19" max="19" width="3.28515625" style="6" hidden="1" customWidth="1"/>
    <col min="20" max="26" width="11.5703125" style="6" hidden="1" customWidth="1"/>
    <col min="27" max="16384" width="11.5703125" style="6"/>
  </cols>
  <sheetData>
    <row r="1" spans="1:18" ht="29.25" customHeight="1" x14ac:dyDescent="0.3">
      <c r="A1" s="609" t="s">
        <v>334</v>
      </c>
      <c r="B1" s="610"/>
      <c r="C1" s="610"/>
      <c r="D1" s="610"/>
      <c r="E1" s="610"/>
      <c r="F1" s="610"/>
      <c r="G1" s="610"/>
      <c r="H1" s="610"/>
      <c r="I1" s="610"/>
      <c r="J1" s="610"/>
      <c r="K1" s="610"/>
      <c r="L1" s="610"/>
      <c r="M1" s="610"/>
      <c r="N1" s="610"/>
      <c r="O1" s="610"/>
      <c r="P1" s="610"/>
      <c r="Q1" s="611"/>
      <c r="R1" s="18"/>
    </row>
    <row r="2" spans="1:18" ht="21" customHeight="1" x14ac:dyDescent="0.2">
      <c r="A2" s="612" t="s">
        <v>335</v>
      </c>
      <c r="B2" s="613"/>
      <c r="C2" s="613"/>
      <c r="D2" s="613"/>
      <c r="E2" s="613"/>
      <c r="F2" s="613"/>
      <c r="G2" s="613"/>
      <c r="H2" s="613"/>
      <c r="I2" s="613"/>
      <c r="J2" s="613"/>
      <c r="K2" s="613"/>
      <c r="L2" s="613"/>
      <c r="M2" s="613"/>
      <c r="N2" s="613"/>
      <c r="O2" s="613"/>
      <c r="P2" s="613"/>
      <c r="Q2" s="614"/>
      <c r="R2" s="19"/>
    </row>
    <row r="3" spans="1:18" x14ac:dyDescent="0.2">
      <c r="A3" s="615" t="s">
        <v>46</v>
      </c>
      <c r="B3" s="615"/>
      <c r="C3" s="615"/>
      <c r="D3" s="615"/>
      <c r="E3" s="615"/>
      <c r="F3" s="615"/>
      <c r="G3" s="615"/>
      <c r="H3" s="615"/>
      <c r="I3" s="615"/>
      <c r="J3" s="615"/>
      <c r="K3" s="615"/>
      <c r="L3" s="615"/>
      <c r="M3" s="615"/>
      <c r="N3" s="615"/>
      <c r="O3" s="615"/>
      <c r="P3" s="615"/>
      <c r="Q3" s="615"/>
      <c r="R3" s="20"/>
    </row>
    <row r="4" spans="1:18" s="1" customFormat="1" ht="5.0999999999999996" customHeight="1" x14ac:dyDescent="0.2">
      <c r="A4" s="21"/>
      <c r="B4" s="21"/>
      <c r="C4" s="21"/>
      <c r="D4" s="21"/>
      <c r="E4" s="21"/>
      <c r="F4" s="21"/>
      <c r="G4" s="21"/>
      <c r="H4" s="21"/>
      <c r="I4" s="21"/>
      <c r="J4" s="21"/>
      <c r="K4" s="21"/>
      <c r="L4" s="21"/>
      <c r="M4" s="21"/>
      <c r="N4" s="21"/>
      <c r="O4" s="21"/>
      <c r="P4" s="21"/>
      <c r="Q4" s="21"/>
      <c r="R4" s="22"/>
    </row>
    <row r="5" spans="1:18" s="1" customFormat="1" ht="15" x14ac:dyDescent="0.25">
      <c r="A5" s="5" t="s">
        <v>47</v>
      </c>
      <c r="R5" s="2"/>
    </row>
    <row r="6" spans="1:18" s="1" customFormat="1" ht="5.0999999999999996" customHeight="1" x14ac:dyDescent="0.2">
      <c r="M6" s="2"/>
      <c r="R6" s="23"/>
    </row>
    <row r="7" spans="1:18" s="1" customFormat="1" ht="14.25" x14ac:dyDescent="0.2">
      <c r="A7" s="24" t="s">
        <v>55</v>
      </c>
      <c r="B7" s="24"/>
      <c r="C7" s="24"/>
      <c r="D7" s="24"/>
      <c r="E7" s="25"/>
      <c r="F7" s="616"/>
      <c r="G7" s="616"/>
      <c r="H7" s="616"/>
      <c r="I7" s="616"/>
      <c r="J7" s="2"/>
      <c r="K7" s="1" t="s">
        <v>67</v>
      </c>
      <c r="M7" s="2"/>
      <c r="N7" s="601"/>
      <c r="O7" s="601"/>
      <c r="P7" s="601"/>
      <c r="Q7" s="601"/>
      <c r="R7" s="26"/>
    </row>
    <row r="8" spans="1:18" s="2" customFormat="1" ht="6" customHeight="1" x14ac:dyDescent="0.2">
      <c r="R8" s="23"/>
    </row>
    <row r="9" spans="1:18" s="1" customFormat="1" ht="14.25" x14ac:dyDescent="0.2">
      <c r="A9" s="1" t="s">
        <v>56</v>
      </c>
      <c r="E9" s="25"/>
      <c r="F9" s="604"/>
      <c r="G9" s="604"/>
      <c r="H9" s="604"/>
      <c r="I9" s="27"/>
      <c r="J9" s="2"/>
      <c r="K9" s="1" t="s">
        <v>68</v>
      </c>
      <c r="M9" s="2"/>
      <c r="N9" s="601"/>
      <c r="O9" s="601"/>
      <c r="P9" s="601"/>
      <c r="Q9" s="601"/>
      <c r="R9" s="28"/>
    </row>
    <row r="10" spans="1:18" s="2" customFormat="1" ht="6" customHeight="1" x14ac:dyDescent="0.2">
      <c r="R10" s="23"/>
    </row>
    <row r="11" spans="1:18" s="1" customFormat="1" ht="14.25" x14ac:dyDescent="0.2">
      <c r="A11" s="1" t="s">
        <v>57</v>
      </c>
      <c r="E11" s="25"/>
      <c r="F11" s="601"/>
      <c r="G11" s="601"/>
      <c r="H11" s="601"/>
      <c r="I11" s="601"/>
      <c r="J11" s="2"/>
      <c r="K11" s="1" t="s">
        <v>69</v>
      </c>
      <c r="L11" s="29"/>
      <c r="M11" s="30"/>
      <c r="N11" s="405"/>
      <c r="O11" s="31" t="s">
        <v>1</v>
      </c>
      <c r="P11" s="31"/>
      <c r="Q11" s="31"/>
      <c r="R11" s="28"/>
    </row>
    <row r="12" spans="1:18" s="2" customFormat="1" ht="6" customHeight="1" x14ac:dyDescent="0.2">
      <c r="R12" s="23"/>
    </row>
    <row r="13" spans="1:18" s="1" customFormat="1" ht="14.25" x14ac:dyDescent="0.2">
      <c r="A13" s="1" t="s">
        <v>58</v>
      </c>
      <c r="E13" s="25"/>
      <c r="F13" s="601"/>
      <c r="G13" s="601"/>
      <c r="H13" s="601"/>
      <c r="I13" s="601"/>
      <c r="J13" s="2"/>
      <c r="K13" s="1" t="s">
        <v>70</v>
      </c>
      <c r="M13" s="2"/>
      <c r="N13" s="405"/>
      <c r="O13" s="32" t="s">
        <v>1</v>
      </c>
      <c r="P13" s="28"/>
      <c r="Q13" s="28"/>
      <c r="R13" s="23"/>
    </row>
    <row r="14" spans="1:18" s="2" customFormat="1" ht="6" customHeight="1" x14ac:dyDescent="0.2">
      <c r="E14" s="28"/>
      <c r="F14" s="33"/>
      <c r="G14" s="33"/>
      <c r="H14" s="33"/>
      <c r="I14" s="33"/>
      <c r="J14" s="33"/>
      <c r="K14" s="33"/>
      <c r="L14" s="33"/>
      <c r="M14" s="33"/>
      <c r="N14" s="33"/>
      <c r="O14" s="33"/>
      <c r="P14" s="33"/>
      <c r="Q14" s="33"/>
      <c r="R14" s="23"/>
    </row>
    <row r="15" spans="1:18" s="3" customFormat="1" ht="15" customHeight="1" x14ac:dyDescent="0.2">
      <c r="A15" s="1" t="s">
        <v>59</v>
      </c>
      <c r="B15" s="1"/>
      <c r="C15" s="1"/>
      <c r="D15" s="1"/>
      <c r="E15" s="25"/>
      <c r="F15" s="601"/>
      <c r="G15" s="601"/>
      <c r="H15" s="601"/>
      <c r="I15" s="601"/>
      <c r="J15" s="34"/>
      <c r="K15" s="35" t="s">
        <v>71</v>
      </c>
      <c r="L15" s="34"/>
      <c r="M15" s="32"/>
      <c r="N15" s="601"/>
      <c r="O15" s="601"/>
      <c r="P15" s="601"/>
      <c r="Q15" s="601"/>
      <c r="R15" s="23"/>
    </row>
    <row r="16" spans="1:18" s="2" customFormat="1" ht="6" customHeight="1" x14ac:dyDescent="0.2">
      <c r="E16" s="28"/>
      <c r="F16" s="28"/>
      <c r="G16" s="28"/>
      <c r="H16" s="28"/>
      <c r="M16" s="27"/>
      <c r="N16" s="27"/>
      <c r="O16" s="27"/>
      <c r="P16" s="27"/>
      <c r="Q16" s="27"/>
      <c r="R16" s="23"/>
    </row>
    <row r="17" spans="1:18" s="1" customFormat="1" ht="15" customHeight="1" x14ac:dyDescent="0.2">
      <c r="A17" s="1" t="s">
        <v>60</v>
      </c>
      <c r="E17" s="25"/>
      <c r="F17" s="608"/>
      <c r="G17" s="608"/>
      <c r="H17" s="608"/>
      <c r="I17" s="608"/>
      <c r="J17" s="28"/>
      <c r="K17" s="28" t="s">
        <v>72</v>
      </c>
      <c r="L17" s="28"/>
      <c r="M17" s="28"/>
      <c r="N17" s="608"/>
      <c r="O17" s="608"/>
      <c r="P17" s="608"/>
      <c r="Q17" s="608"/>
      <c r="R17" s="23"/>
    </row>
    <row r="18" spans="1:18" s="2" customFormat="1" ht="6" customHeight="1" x14ac:dyDescent="0.2">
      <c r="E18" s="28"/>
      <c r="F18" s="22"/>
      <c r="G18" s="22"/>
      <c r="H18" s="28"/>
      <c r="M18" s="36"/>
      <c r="N18" s="37"/>
      <c r="O18" s="37"/>
      <c r="P18" s="36"/>
      <c r="Q18" s="36"/>
      <c r="R18" s="23"/>
    </row>
    <row r="19" spans="1:18" s="1" customFormat="1" ht="14.25" x14ac:dyDescent="0.2">
      <c r="A19" s="1" t="s">
        <v>61</v>
      </c>
      <c r="E19" s="25"/>
      <c r="F19" s="601"/>
      <c r="G19" s="601"/>
      <c r="H19" s="601"/>
      <c r="I19" s="601"/>
      <c r="J19" s="2"/>
      <c r="K19" s="6" t="s">
        <v>54</v>
      </c>
      <c r="M19" s="2"/>
      <c r="N19" s="601"/>
      <c r="O19" s="601"/>
      <c r="P19" s="601"/>
      <c r="Q19" s="601"/>
      <c r="R19" s="23"/>
    </row>
    <row r="20" spans="1:18" s="2" customFormat="1" ht="6" customHeight="1" x14ac:dyDescent="0.2">
      <c r="E20" s="28"/>
      <c r="F20" s="22"/>
      <c r="G20" s="22"/>
      <c r="H20" s="28"/>
      <c r="M20" s="36"/>
      <c r="N20" s="37"/>
      <c r="O20" s="37"/>
      <c r="P20" s="36"/>
      <c r="Q20" s="36"/>
      <c r="R20" s="23"/>
    </row>
    <row r="21" spans="1:18" s="1" customFormat="1" ht="14.25" x14ac:dyDescent="0.2">
      <c r="A21" s="624" t="s">
        <v>62</v>
      </c>
      <c r="B21" s="624"/>
      <c r="C21" s="624"/>
      <c r="F21" s="623"/>
      <c r="G21" s="623"/>
      <c r="H21" s="623"/>
      <c r="I21" s="623"/>
      <c r="J21" s="23"/>
      <c r="K21" s="38" t="s">
        <v>73</v>
      </c>
      <c r="L21" s="38"/>
      <c r="M21" s="39"/>
      <c r="N21" s="604"/>
      <c r="O21" s="604"/>
      <c r="P21" s="604"/>
      <c r="Q21" s="2"/>
      <c r="R21" s="23"/>
    </row>
    <row r="22" spans="1:18" s="2" customFormat="1" ht="6" customHeight="1" x14ac:dyDescent="0.2">
      <c r="A22" s="40"/>
      <c r="B22" s="40"/>
      <c r="C22" s="40"/>
      <c r="D22" s="41"/>
      <c r="I22" s="42"/>
      <c r="J22" s="42"/>
      <c r="M22" s="36"/>
      <c r="N22" s="37"/>
      <c r="O22" s="37"/>
      <c r="P22" s="36"/>
      <c r="Q22" s="36"/>
      <c r="R22" s="23"/>
    </row>
    <row r="23" spans="1:18" s="1" customFormat="1" ht="14.25" x14ac:dyDescent="0.2">
      <c r="A23" s="1" t="s">
        <v>63</v>
      </c>
      <c r="E23" s="25"/>
      <c r="F23" s="604"/>
      <c r="G23" s="604"/>
      <c r="H23" s="604"/>
      <c r="I23" s="38"/>
      <c r="J23" s="39" t="s">
        <v>74</v>
      </c>
      <c r="M23" s="36"/>
      <c r="N23" s="604"/>
      <c r="O23" s="604"/>
      <c r="P23" s="604"/>
      <c r="Q23" s="36"/>
      <c r="R23" s="23"/>
    </row>
    <row r="24" spans="1:18" s="2" customFormat="1" ht="6" customHeight="1" x14ac:dyDescent="0.2">
      <c r="E24" s="28"/>
      <c r="F24" s="22"/>
      <c r="G24" s="22"/>
      <c r="H24" s="28"/>
      <c r="M24" s="36"/>
      <c r="N24" s="37"/>
      <c r="O24" s="37"/>
      <c r="P24" s="36"/>
      <c r="Q24" s="36"/>
      <c r="R24" s="23"/>
    </row>
    <row r="25" spans="1:18" s="1" customFormat="1" ht="14.25" x14ac:dyDescent="0.2">
      <c r="A25" s="38" t="s">
        <v>64</v>
      </c>
      <c r="E25" s="25"/>
      <c r="F25" s="601"/>
      <c r="G25" s="601"/>
      <c r="H25" s="601"/>
      <c r="I25" s="601"/>
      <c r="J25" s="601"/>
      <c r="K25" s="601"/>
      <c r="M25" s="36"/>
      <c r="N25" s="2"/>
      <c r="O25" s="2"/>
      <c r="P25" s="36"/>
      <c r="Q25" s="36"/>
      <c r="R25" s="23"/>
    </row>
    <row r="26" spans="1:18" s="2" customFormat="1" ht="6" customHeight="1" x14ac:dyDescent="0.2">
      <c r="E26" s="28"/>
      <c r="F26" s="22"/>
      <c r="G26" s="22"/>
      <c r="H26" s="28"/>
      <c r="M26" s="36"/>
      <c r="N26" s="37"/>
      <c r="O26" s="37"/>
      <c r="P26" s="36"/>
      <c r="Q26" s="36"/>
      <c r="R26" s="23"/>
    </row>
    <row r="27" spans="1:18" s="1" customFormat="1" ht="14.25" x14ac:dyDescent="0.2">
      <c r="A27" s="1" t="s">
        <v>65</v>
      </c>
      <c r="E27" s="25"/>
      <c r="F27" s="601"/>
      <c r="G27" s="601"/>
      <c r="H27" s="601"/>
      <c r="I27" s="601"/>
      <c r="J27" s="601"/>
      <c r="K27" s="601"/>
      <c r="L27" s="601"/>
      <c r="M27" s="601"/>
      <c r="N27" s="601"/>
      <c r="O27" s="601"/>
      <c r="P27" s="601"/>
      <c r="Q27" s="601"/>
      <c r="R27" s="23"/>
    </row>
    <row r="28" spans="1:18" s="2" customFormat="1" ht="6" customHeight="1" x14ac:dyDescent="0.2">
      <c r="E28" s="28"/>
      <c r="F28" s="28"/>
      <c r="G28" s="28"/>
      <c r="H28" s="28"/>
      <c r="M28" s="27"/>
      <c r="N28" s="27"/>
      <c r="O28" s="27"/>
      <c r="P28" s="27"/>
      <c r="Q28" s="27"/>
      <c r="R28" s="23"/>
    </row>
    <row r="29" spans="1:18" s="1" customFormat="1" ht="15" customHeight="1" x14ac:dyDescent="0.2">
      <c r="A29" s="1" t="s">
        <v>66</v>
      </c>
      <c r="E29" s="25"/>
      <c r="F29" s="601"/>
      <c r="G29" s="601"/>
      <c r="H29" s="601"/>
      <c r="I29" s="601"/>
      <c r="J29" s="601"/>
      <c r="K29" s="601"/>
      <c r="L29" s="601"/>
      <c r="M29" s="601"/>
      <c r="N29" s="601"/>
      <c r="O29" s="601"/>
      <c r="P29" s="601"/>
      <c r="Q29" s="601"/>
      <c r="R29" s="23"/>
    </row>
    <row r="30" spans="1:18" s="2" customFormat="1" ht="5.0999999999999996" customHeight="1" x14ac:dyDescent="0.2">
      <c r="E30" s="28"/>
      <c r="F30" s="28"/>
      <c r="G30" s="28"/>
      <c r="H30" s="28"/>
      <c r="M30" s="27"/>
      <c r="N30" s="27"/>
      <c r="O30" s="27"/>
      <c r="P30" s="27"/>
      <c r="Q30" s="27"/>
      <c r="R30" s="23"/>
    </row>
    <row r="31" spans="1:18" s="3" customFormat="1" ht="14.25" customHeight="1" x14ac:dyDescent="0.25">
      <c r="A31" s="5" t="s">
        <v>76</v>
      </c>
      <c r="B31" s="1"/>
      <c r="C31" s="2"/>
      <c r="D31" s="2"/>
      <c r="E31" s="2"/>
      <c r="F31" s="2"/>
      <c r="G31" s="2"/>
      <c r="H31" s="43"/>
      <c r="I31" s="43"/>
      <c r="J31" s="44"/>
      <c r="K31" s="43"/>
      <c r="L31" s="43"/>
      <c r="M31" s="43"/>
      <c r="N31" s="43"/>
      <c r="O31" s="43"/>
      <c r="P31" s="45"/>
      <c r="Q31" s="46"/>
      <c r="R31" s="32"/>
    </row>
    <row r="32" spans="1:18" s="1" customFormat="1" ht="5.0999999999999996" customHeight="1" x14ac:dyDescent="0.2">
      <c r="C32" s="2"/>
      <c r="D32" s="2"/>
      <c r="E32" s="2"/>
      <c r="F32" s="2"/>
      <c r="G32" s="2"/>
      <c r="H32" s="2"/>
      <c r="I32" s="2"/>
      <c r="J32" s="2"/>
      <c r="K32" s="2"/>
      <c r="L32" s="2"/>
      <c r="M32" s="2"/>
      <c r="N32" s="2"/>
      <c r="O32" s="2"/>
      <c r="P32" s="2"/>
      <c r="Q32" s="2"/>
      <c r="R32" s="32"/>
    </row>
    <row r="33" spans="1:18" s="1" customFormat="1" ht="14.25" customHeight="1" x14ac:dyDescent="0.2">
      <c r="A33" s="1" t="s">
        <v>75</v>
      </c>
      <c r="C33" s="24"/>
      <c r="D33" s="44"/>
      <c r="E33" s="43"/>
      <c r="F33" s="601"/>
      <c r="G33" s="601"/>
      <c r="H33" s="601"/>
      <c r="I33" s="601"/>
      <c r="J33" s="601"/>
      <c r="K33" s="601"/>
      <c r="L33" s="601"/>
      <c r="M33" s="601"/>
      <c r="N33" s="601"/>
      <c r="O33" s="601"/>
      <c r="P33" s="601"/>
      <c r="Q33" s="601"/>
      <c r="R33" s="23"/>
    </row>
    <row r="34" spans="1:18" s="1" customFormat="1" ht="6" customHeight="1" x14ac:dyDescent="0.2">
      <c r="D34" s="2"/>
      <c r="E34" s="2"/>
      <c r="R34" s="23"/>
    </row>
    <row r="35" spans="1:18" s="1" customFormat="1" ht="14.25" customHeight="1" x14ac:dyDescent="0.2">
      <c r="C35" s="24"/>
      <c r="D35" s="44"/>
      <c r="E35" s="43"/>
      <c r="F35" s="601"/>
      <c r="G35" s="601"/>
      <c r="H35" s="601"/>
      <c r="I35" s="601"/>
      <c r="J35" s="601"/>
      <c r="K35" s="601"/>
      <c r="L35" s="601"/>
      <c r="M35" s="601"/>
      <c r="N35" s="601"/>
      <c r="O35" s="601"/>
      <c r="P35" s="601"/>
      <c r="Q35" s="601"/>
      <c r="R35" s="23"/>
    </row>
    <row r="36" spans="1:18" s="2" customFormat="1" ht="5.0999999999999996" customHeight="1" x14ac:dyDescent="0.2">
      <c r="C36" s="43"/>
      <c r="D36" s="44"/>
      <c r="E36" s="43"/>
      <c r="F36" s="39"/>
      <c r="G36" s="39"/>
      <c r="H36" s="39"/>
      <c r="I36" s="39"/>
      <c r="J36" s="39"/>
      <c r="K36" s="39"/>
      <c r="L36" s="39"/>
      <c r="M36" s="39"/>
      <c r="N36" s="39"/>
      <c r="O36" s="39"/>
      <c r="P36" s="39"/>
      <c r="Q36" s="39"/>
      <c r="R36" s="23"/>
    </row>
    <row r="37" spans="1:18" s="3" customFormat="1" ht="15" x14ac:dyDescent="0.25">
      <c r="A37" s="5" t="s">
        <v>77</v>
      </c>
      <c r="B37" s="2"/>
      <c r="C37" s="23" t="s">
        <v>79</v>
      </c>
      <c r="D37" s="2"/>
      <c r="E37" s="39"/>
      <c r="F37" s="39"/>
      <c r="G37" s="39"/>
      <c r="H37" s="39"/>
      <c r="I37" s="2"/>
      <c r="J37" s="2"/>
      <c r="K37" s="2"/>
      <c r="L37" s="39"/>
      <c r="M37" s="39"/>
      <c r="N37" s="39"/>
      <c r="O37" s="39"/>
      <c r="P37" s="39"/>
      <c r="Q37" s="2"/>
      <c r="R37" s="2"/>
    </row>
    <row r="38" spans="1:18" s="1" customFormat="1" ht="5.0999999999999996" customHeight="1" x14ac:dyDescent="0.2">
      <c r="B38" s="23"/>
      <c r="C38" s="47"/>
      <c r="D38" s="47"/>
      <c r="E38" s="47"/>
      <c r="F38" s="47"/>
      <c r="G38" s="47"/>
      <c r="H38" s="47"/>
      <c r="I38" s="47"/>
      <c r="J38" s="47"/>
      <c r="K38" s="47"/>
      <c r="L38" s="47"/>
      <c r="R38" s="23"/>
    </row>
    <row r="39" spans="1:18" s="1" customFormat="1" ht="14.25" x14ac:dyDescent="0.2">
      <c r="A39" s="23" t="s">
        <v>55</v>
      </c>
      <c r="B39" s="23"/>
      <c r="C39" s="601"/>
      <c r="D39" s="601"/>
      <c r="E39" s="601"/>
      <c r="F39" s="601"/>
      <c r="G39" s="601"/>
      <c r="H39" s="601"/>
      <c r="I39" s="28"/>
      <c r="J39" s="2" t="s">
        <v>67</v>
      </c>
      <c r="K39" s="2"/>
      <c r="L39" s="601"/>
      <c r="M39" s="601"/>
      <c r="N39" s="601"/>
      <c r="O39" s="601"/>
      <c r="P39" s="601"/>
      <c r="R39" s="28"/>
    </row>
    <row r="40" spans="1:18" s="3" customFormat="1" ht="5.25" customHeight="1" x14ac:dyDescent="0.2">
      <c r="A40" s="23"/>
      <c r="B40" s="23"/>
      <c r="C40" s="28"/>
      <c r="D40" s="28"/>
      <c r="E40" s="28"/>
      <c r="F40" s="28"/>
      <c r="G40" s="28"/>
      <c r="H40" s="28"/>
      <c r="I40" s="28"/>
      <c r="J40" s="28"/>
      <c r="K40" s="28"/>
      <c r="L40" s="23"/>
      <c r="M40" s="2"/>
      <c r="N40" s="28"/>
      <c r="O40" s="23"/>
      <c r="P40" s="2"/>
      <c r="Q40" s="23"/>
      <c r="R40" s="28"/>
    </row>
    <row r="41" spans="1:18" s="1" customFormat="1" ht="14.25" x14ac:dyDescent="0.2">
      <c r="A41" s="23" t="s">
        <v>78</v>
      </c>
      <c r="B41" s="23"/>
      <c r="C41" s="604"/>
      <c r="D41" s="604"/>
      <c r="E41" s="604"/>
      <c r="F41" s="48"/>
      <c r="G41" s="48"/>
      <c r="H41" s="48"/>
      <c r="I41" s="23"/>
      <c r="J41" s="23" t="s">
        <v>58</v>
      </c>
      <c r="K41" s="23"/>
      <c r="L41" s="601"/>
      <c r="M41" s="601"/>
      <c r="N41" s="601"/>
      <c r="O41" s="601"/>
      <c r="P41" s="601"/>
      <c r="R41" s="28"/>
    </row>
    <row r="42" spans="1:18" s="3" customFormat="1" ht="5.25" customHeight="1" x14ac:dyDescent="0.2">
      <c r="A42" s="23"/>
      <c r="B42" s="23"/>
      <c r="C42" s="28"/>
      <c r="D42" s="28"/>
      <c r="E42" s="28"/>
      <c r="F42" s="28"/>
      <c r="G42" s="28"/>
      <c r="H42" s="28"/>
      <c r="I42" s="28"/>
      <c r="J42" s="28"/>
      <c r="K42" s="28"/>
      <c r="L42" s="23"/>
      <c r="R42" s="28"/>
    </row>
    <row r="43" spans="1:18" s="1" customFormat="1" ht="14.25" x14ac:dyDescent="0.2">
      <c r="A43" s="23" t="s">
        <v>68</v>
      </c>
      <c r="B43" s="23"/>
      <c r="C43" s="601"/>
      <c r="D43" s="601"/>
      <c r="E43" s="601"/>
      <c r="F43" s="601"/>
      <c r="G43" s="601"/>
      <c r="H43" s="601"/>
      <c r="I43" s="28"/>
      <c r="J43" s="28"/>
      <c r="K43" s="23"/>
      <c r="L43" s="47"/>
      <c r="N43" s="47"/>
      <c r="O43" s="47"/>
      <c r="Q43" s="23"/>
      <c r="R43" s="23"/>
    </row>
    <row r="44" spans="1:18" s="2" customFormat="1" ht="5.0999999999999996" customHeight="1" x14ac:dyDescent="0.2">
      <c r="A44" s="23"/>
      <c r="B44" s="23"/>
      <c r="C44" s="32"/>
      <c r="D44" s="32"/>
      <c r="E44" s="32"/>
      <c r="F44" s="39"/>
      <c r="G44" s="39"/>
      <c r="H44" s="39"/>
      <c r="I44" s="28"/>
      <c r="J44" s="28"/>
      <c r="K44" s="23"/>
      <c r="L44" s="23"/>
      <c r="N44" s="23"/>
      <c r="O44" s="23"/>
      <c r="Q44" s="23"/>
      <c r="R44" s="23"/>
    </row>
    <row r="45" spans="1:18" s="1" customFormat="1" ht="15" x14ac:dyDescent="0.25">
      <c r="A45" s="605" t="s">
        <v>82</v>
      </c>
      <c r="B45" s="605"/>
      <c r="C45" s="47" t="s">
        <v>80</v>
      </c>
      <c r="E45" s="50"/>
      <c r="F45" s="47"/>
      <c r="G45" s="47"/>
      <c r="H45" s="47"/>
      <c r="I45" s="603"/>
      <c r="J45" s="603"/>
      <c r="K45" s="603"/>
      <c r="M45" s="606"/>
      <c r="N45" s="606"/>
      <c r="O45" s="606"/>
      <c r="P45" s="47"/>
      <c r="Q45" s="47"/>
      <c r="R45" s="2"/>
    </row>
    <row r="46" spans="1:18" s="4" customFormat="1" ht="3" customHeight="1" x14ac:dyDescent="0.25">
      <c r="A46" s="51"/>
      <c r="B46" s="51"/>
      <c r="C46" s="52"/>
      <c r="E46" s="53"/>
      <c r="F46" s="52"/>
      <c r="G46" s="52"/>
      <c r="H46" s="52"/>
      <c r="I46" s="52"/>
      <c r="J46" s="52"/>
      <c r="K46" s="52"/>
      <c r="L46" s="54"/>
      <c r="M46" s="56"/>
      <c r="N46" s="56"/>
      <c r="O46" s="57"/>
      <c r="P46" s="52"/>
      <c r="Q46" s="52"/>
      <c r="R46" s="43"/>
    </row>
    <row r="47" spans="1:18" s="1" customFormat="1" ht="14.25" x14ac:dyDescent="0.2">
      <c r="C47" s="38" t="s">
        <v>81</v>
      </c>
      <c r="G47" s="47"/>
      <c r="H47" s="47"/>
      <c r="I47" s="604"/>
      <c r="J47" s="604"/>
      <c r="K47" s="604"/>
      <c r="M47" s="607"/>
      <c r="N47" s="607"/>
      <c r="O47" s="607"/>
      <c r="P47" s="47"/>
      <c r="Q47" s="47"/>
      <c r="R47" s="2"/>
    </row>
    <row r="48" spans="1:18" s="2" customFormat="1" ht="5.0999999999999996" customHeight="1" x14ac:dyDescent="0.2">
      <c r="D48" s="39"/>
      <c r="G48" s="23"/>
      <c r="H48" s="23"/>
      <c r="I48" s="23"/>
      <c r="J48" s="23"/>
      <c r="K48" s="23"/>
      <c r="L48" s="32"/>
      <c r="M48" s="32"/>
      <c r="N48" s="56"/>
      <c r="O48" s="57"/>
      <c r="P48" s="23"/>
      <c r="Q48" s="23"/>
    </row>
    <row r="49" spans="1:18" s="1" customFormat="1" ht="15" x14ac:dyDescent="0.25">
      <c r="A49" s="5" t="s">
        <v>99</v>
      </c>
      <c r="C49" s="1" t="s">
        <v>101</v>
      </c>
      <c r="R49" s="2"/>
    </row>
    <row r="50" spans="1:18" s="1" customFormat="1" ht="5.0999999999999996" customHeight="1" x14ac:dyDescent="0.25">
      <c r="A50" s="5"/>
      <c r="R50" s="2"/>
    </row>
    <row r="51" spans="1:18" s="1" customFormat="1" ht="14.25" x14ac:dyDescent="0.2">
      <c r="A51" s="47" t="s">
        <v>55</v>
      </c>
      <c r="B51" s="47"/>
      <c r="C51" s="601"/>
      <c r="D51" s="601"/>
      <c r="E51" s="601"/>
      <c r="F51" s="601"/>
      <c r="G51" s="601"/>
      <c r="H51" s="601"/>
      <c r="I51" s="52"/>
      <c r="J51" s="1" t="s">
        <v>67</v>
      </c>
      <c r="L51" s="601"/>
      <c r="M51" s="601"/>
      <c r="N51" s="601"/>
      <c r="O51" s="601"/>
      <c r="P51" s="601"/>
      <c r="R51" s="28"/>
    </row>
    <row r="52" spans="1:18" s="1" customFormat="1" ht="5.25" customHeight="1" x14ac:dyDescent="0.2">
      <c r="A52" s="58"/>
      <c r="B52" s="58"/>
      <c r="C52" s="52"/>
      <c r="D52" s="52"/>
      <c r="E52" s="52"/>
      <c r="F52" s="52"/>
      <c r="G52" s="52"/>
      <c r="H52" s="52"/>
      <c r="I52" s="52"/>
      <c r="J52" s="52"/>
      <c r="K52" s="52"/>
      <c r="L52" s="58"/>
      <c r="M52" s="3"/>
      <c r="N52" s="52"/>
      <c r="O52" s="58"/>
      <c r="P52" s="3"/>
      <c r="Q52" s="58"/>
      <c r="R52" s="28"/>
    </row>
    <row r="53" spans="1:18" s="1" customFormat="1" ht="14.25" x14ac:dyDescent="0.2">
      <c r="A53" s="47" t="s">
        <v>78</v>
      </c>
      <c r="B53" s="47"/>
      <c r="C53" s="604"/>
      <c r="D53" s="604"/>
      <c r="E53" s="604"/>
      <c r="F53" s="59"/>
      <c r="G53" s="59"/>
      <c r="H53" s="59"/>
      <c r="I53" s="47"/>
      <c r="J53" s="47" t="s">
        <v>58</v>
      </c>
      <c r="K53" s="47"/>
      <c r="L53" s="601"/>
      <c r="M53" s="601"/>
      <c r="N53" s="601"/>
      <c r="O53" s="601"/>
      <c r="P53" s="601"/>
      <c r="R53" s="28"/>
    </row>
    <row r="54" spans="1:18" s="1" customFormat="1" ht="5.25" customHeight="1" x14ac:dyDescent="0.2">
      <c r="A54" s="58"/>
      <c r="B54" s="58"/>
      <c r="C54" s="58"/>
      <c r="D54" s="52"/>
      <c r="E54" s="59"/>
      <c r="F54" s="59"/>
      <c r="G54" s="59"/>
      <c r="H54" s="59"/>
      <c r="I54" s="58"/>
      <c r="J54" s="58"/>
      <c r="K54" s="58"/>
      <c r="L54" s="52"/>
      <c r="R54" s="28"/>
    </row>
    <row r="55" spans="1:18" s="1" customFormat="1" ht="15" customHeight="1" x14ac:dyDescent="0.2">
      <c r="A55" s="47" t="s">
        <v>68</v>
      </c>
      <c r="B55" s="47"/>
      <c r="C55" s="601"/>
      <c r="D55" s="601"/>
      <c r="E55" s="601"/>
      <c r="F55" s="601"/>
      <c r="G55" s="601"/>
      <c r="H55" s="601"/>
      <c r="I55" s="52"/>
      <c r="J55" s="52" t="s">
        <v>104</v>
      </c>
      <c r="K55" s="58"/>
      <c r="M55" s="311"/>
      <c r="N55" s="603"/>
      <c r="O55" s="603"/>
      <c r="P55" s="603"/>
      <c r="Q55" s="23"/>
      <c r="R55" s="28"/>
    </row>
    <row r="56" spans="1:18" s="2" customFormat="1" ht="5.0999999999999996" customHeight="1" x14ac:dyDescent="0.2">
      <c r="A56" s="23"/>
      <c r="B56" s="23"/>
      <c r="C56" s="32"/>
      <c r="D56" s="32"/>
      <c r="E56" s="32"/>
      <c r="F56" s="32"/>
      <c r="G56" s="32"/>
      <c r="H56" s="32"/>
      <c r="I56" s="28"/>
      <c r="J56" s="28"/>
      <c r="K56" s="23"/>
      <c r="N56" s="32"/>
      <c r="O56" s="32"/>
      <c r="Q56" s="23"/>
      <c r="R56" s="28"/>
    </row>
    <row r="57" spans="1:18" s="1" customFormat="1" ht="15" customHeight="1" x14ac:dyDescent="0.25">
      <c r="A57" s="5" t="s">
        <v>102</v>
      </c>
      <c r="C57" s="1" t="s">
        <v>100</v>
      </c>
      <c r="R57" s="28"/>
    </row>
    <row r="58" spans="1:18" s="1" customFormat="1" ht="5.0999999999999996" customHeight="1" x14ac:dyDescent="0.25">
      <c r="A58" s="5"/>
      <c r="R58" s="28"/>
    </row>
    <row r="59" spans="1:18" s="1" customFormat="1" ht="15" customHeight="1" x14ac:dyDescent="0.2">
      <c r="A59" s="47" t="s">
        <v>55</v>
      </c>
      <c r="B59" s="47"/>
      <c r="C59" s="601"/>
      <c r="D59" s="601"/>
      <c r="E59" s="601"/>
      <c r="F59" s="601"/>
      <c r="G59" s="601"/>
      <c r="H59" s="601"/>
      <c r="I59" s="52"/>
      <c r="J59" s="1" t="s">
        <v>67</v>
      </c>
      <c r="L59" s="601"/>
      <c r="M59" s="601"/>
      <c r="N59" s="601"/>
      <c r="O59" s="601"/>
      <c r="P59" s="601"/>
      <c r="Q59" s="23"/>
      <c r="R59" s="28"/>
    </row>
    <row r="60" spans="1:18" s="1" customFormat="1" ht="6" customHeight="1" x14ac:dyDescent="0.2">
      <c r="A60" s="58"/>
      <c r="B60" s="58"/>
      <c r="C60" s="52"/>
      <c r="D60" s="52"/>
      <c r="E60" s="52"/>
      <c r="F60" s="52"/>
      <c r="G60" s="52"/>
      <c r="H60" s="52"/>
      <c r="I60" s="52"/>
      <c r="J60" s="52"/>
      <c r="K60" s="52"/>
      <c r="L60" s="58"/>
      <c r="M60" s="3"/>
      <c r="N60" s="52"/>
      <c r="O60" s="58"/>
      <c r="P60" s="3"/>
      <c r="Q60" s="58"/>
      <c r="R60" s="28"/>
    </row>
    <row r="61" spans="1:18" s="1" customFormat="1" ht="14.25" x14ac:dyDescent="0.2">
      <c r="A61" s="47" t="s">
        <v>78</v>
      </c>
      <c r="B61" s="47"/>
      <c r="C61" s="604"/>
      <c r="D61" s="604"/>
      <c r="E61" s="604"/>
      <c r="F61" s="59"/>
      <c r="G61" s="59"/>
      <c r="H61" s="59"/>
      <c r="I61" s="47"/>
      <c r="J61" s="47" t="s">
        <v>58</v>
      </c>
      <c r="K61" s="47"/>
      <c r="L61" s="601"/>
      <c r="M61" s="601"/>
      <c r="N61" s="601"/>
      <c r="O61" s="601"/>
      <c r="P61" s="601"/>
      <c r="Q61" s="28"/>
      <c r="R61" s="28"/>
    </row>
    <row r="62" spans="1:18" s="1" customFormat="1" ht="7.5" customHeight="1" x14ac:dyDescent="0.2">
      <c r="A62" s="58"/>
      <c r="B62" s="58"/>
      <c r="C62" s="58"/>
      <c r="D62" s="52"/>
      <c r="E62" s="59"/>
      <c r="F62" s="59"/>
      <c r="G62" s="59"/>
      <c r="H62" s="59"/>
      <c r="I62" s="58"/>
      <c r="J62" s="58"/>
      <c r="K62" s="58"/>
      <c r="L62" s="52"/>
      <c r="M62" s="52"/>
      <c r="N62" s="58"/>
      <c r="O62" s="52"/>
      <c r="P62" s="52"/>
      <c r="Q62" s="52"/>
      <c r="R62" s="28"/>
    </row>
    <row r="63" spans="1:18" s="1" customFormat="1" ht="14.25" x14ac:dyDescent="0.2">
      <c r="A63" s="47" t="s">
        <v>68</v>
      </c>
      <c r="B63" s="47"/>
      <c r="C63" s="601"/>
      <c r="D63" s="601"/>
      <c r="E63" s="601"/>
      <c r="F63" s="601"/>
      <c r="G63" s="601"/>
      <c r="H63" s="601"/>
      <c r="I63" s="52"/>
      <c r="J63" s="52" t="s">
        <v>105</v>
      </c>
      <c r="K63" s="58"/>
      <c r="L63" s="47"/>
      <c r="M63" s="311"/>
      <c r="N63" s="603"/>
      <c r="O63" s="603"/>
      <c r="P63" s="603"/>
      <c r="Q63" s="23"/>
      <c r="R63" s="28"/>
    </row>
    <row r="64" spans="1:18" s="2" customFormat="1" ht="5.0999999999999996" customHeight="1" x14ac:dyDescent="0.2">
      <c r="A64" s="23"/>
      <c r="B64" s="23"/>
      <c r="C64" s="32"/>
      <c r="D64" s="32"/>
      <c r="E64" s="32"/>
      <c r="F64" s="32"/>
      <c r="G64" s="32"/>
      <c r="H64" s="32"/>
      <c r="I64" s="28"/>
      <c r="J64" s="28"/>
      <c r="K64" s="23"/>
      <c r="L64" s="23"/>
      <c r="N64" s="32"/>
      <c r="O64" s="32"/>
      <c r="Q64" s="23"/>
      <c r="R64" s="28"/>
    </row>
    <row r="65" spans="1:21" s="1" customFormat="1" ht="15" x14ac:dyDescent="0.25">
      <c r="A65" s="5" t="s">
        <v>103</v>
      </c>
      <c r="D65" s="339"/>
      <c r="E65" s="28"/>
      <c r="F65" s="60"/>
      <c r="G65" s="13"/>
      <c r="H65" s="346" t="s">
        <v>193</v>
      </c>
      <c r="I65" s="604"/>
      <c r="J65" s="604"/>
      <c r="K65" s="604"/>
      <c r="L65" s="312"/>
      <c r="M65" s="312"/>
      <c r="R65" s="28"/>
      <c r="S65" s="28"/>
    </row>
    <row r="66" spans="1:21" s="1" customFormat="1" ht="5.0999999999999996" customHeight="1" x14ac:dyDescent="0.25">
      <c r="A66" s="5"/>
      <c r="R66" s="28"/>
      <c r="S66" s="191"/>
    </row>
    <row r="67" spans="1:21" s="1" customFormat="1" ht="14.25" x14ac:dyDescent="0.2">
      <c r="A67" s="47" t="s">
        <v>55</v>
      </c>
      <c r="B67" s="47"/>
      <c r="C67" s="601"/>
      <c r="D67" s="601"/>
      <c r="E67" s="601"/>
      <c r="F67" s="601"/>
      <c r="G67" s="601"/>
      <c r="H67" s="601"/>
      <c r="I67" s="52"/>
      <c r="J67" s="1" t="s">
        <v>67</v>
      </c>
      <c r="L67" s="601"/>
      <c r="M67" s="601"/>
      <c r="N67" s="601"/>
      <c r="O67" s="601"/>
      <c r="P67" s="601"/>
      <c r="Q67" s="23"/>
      <c r="R67" s="28"/>
      <c r="S67" s="186"/>
      <c r="T67" s="186"/>
      <c r="U67" s="186"/>
    </row>
    <row r="68" spans="1:21" s="1" customFormat="1" ht="7.5" customHeight="1" x14ac:dyDescent="0.2">
      <c r="A68" s="58"/>
      <c r="B68" s="58"/>
      <c r="C68" s="52"/>
      <c r="D68" s="52"/>
      <c r="E68" s="52"/>
      <c r="F68" s="52"/>
      <c r="G68" s="52"/>
      <c r="H68" s="52"/>
      <c r="I68" s="52"/>
      <c r="J68" s="52"/>
      <c r="K68" s="52"/>
      <c r="L68" s="58"/>
      <c r="M68" s="3"/>
      <c r="N68" s="52"/>
      <c r="O68" s="58"/>
      <c r="P68" s="3"/>
      <c r="Q68" s="58"/>
      <c r="R68" s="28"/>
      <c r="S68" s="186"/>
      <c r="T68" s="186"/>
      <c r="U68" s="186"/>
    </row>
    <row r="69" spans="1:21" s="1" customFormat="1" ht="15" customHeight="1" x14ac:dyDescent="0.2">
      <c r="A69" s="47" t="s">
        <v>78</v>
      </c>
      <c r="B69" s="47"/>
      <c r="C69" s="603"/>
      <c r="D69" s="603"/>
      <c r="E69" s="603"/>
      <c r="F69" s="59"/>
      <c r="G69" s="340" t="s">
        <v>84</v>
      </c>
      <c r="H69" s="406"/>
      <c r="I69" s="47"/>
      <c r="J69" s="47" t="s">
        <v>58</v>
      </c>
      <c r="K69" s="47"/>
      <c r="L69" s="601"/>
      <c r="M69" s="601"/>
      <c r="N69" s="601"/>
      <c r="O69" s="601"/>
      <c r="P69" s="601"/>
      <c r="Q69" s="28"/>
      <c r="R69" s="28"/>
      <c r="S69" s="186"/>
      <c r="T69" s="186"/>
      <c r="U69" s="186"/>
    </row>
    <row r="70" spans="1:21" s="1" customFormat="1" ht="5.0999999999999996" customHeight="1" x14ac:dyDescent="0.2">
      <c r="A70" s="47"/>
      <c r="B70" s="47"/>
      <c r="C70" s="61"/>
      <c r="D70" s="61"/>
      <c r="E70" s="61"/>
      <c r="F70" s="59"/>
      <c r="G70" s="59"/>
      <c r="H70" s="59"/>
      <c r="I70" s="58"/>
      <c r="J70" s="58"/>
      <c r="K70" s="58"/>
      <c r="L70" s="35"/>
      <c r="M70" s="35"/>
      <c r="N70" s="35"/>
      <c r="O70" s="35"/>
      <c r="P70" s="35"/>
      <c r="Q70" s="52"/>
      <c r="R70" s="28"/>
      <c r="S70" s="186"/>
      <c r="T70" s="186"/>
      <c r="U70" s="186"/>
    </row>
    <row r="71" spans="1:21" s="1" customFormat="1" ht="15" x14ac:dyDescent="0.25">
      <c r="A71" s="5" t="s">
        <v>106</v>
      </c>
      <c r="R71" s="28"/>
      <c r="S71" s="186"/>
      <c r="T71" s="186"/>
      <c r="U71" s="186"/>
    </row>
    <row r="72" spans="1:21" s="1" customFormat="1" ht="14.25" x14ac:dyDescent="0.2">
      <c r="A72" s="595" t="s">
        <v>48</v>
      </c>
      <c r="B72" s="595"/>
      <c r="C72" s="595"/>
      <c r="D72" s="595"/>
      <c r="E72" s="595"/>
      <c r="G72" s="25" t="s">
        <v>52</v>
      </c>
      <c r="H72" s="25"/>
      <c r="I72" s="25"/>
      <c r="J72" s="25"/>
      <c r="L72" s="25" t="s">
        <v>83</v>
      </c>
      <c r="M72" s="25"/>
      <c r="N72" s="25" t="s">
        <v>50</v>
      </c>
      <c r="O72" s="25"/>
      <c r="P72" s="25"/>
      <c r="Q72" s="341" t="s">
        <v>85</v>
      </c>
      <c r="R72" s="28"/>
      <c r="S72" s="186"/>
      <c r="T72" s="186"/>
      <c r="U72" s="186"/>
    </row>
    <row r="73" spans="1:21" s="1" customFormat="1" ht="14.25" x14ac:dyDescent="0.2">
      <c r="A73" s="601"/>
      <c r="B73" s="601"/>
      <c r="C73" s="601"/>
      <c r="D73" s="601"/>
      <c r="E73" s="601"/>
      <c r="F73" s="602"/>
      <c r="G73" s="617"/>
      <c r="H73" s="601"/>
      <c r="I73" s="601"/>
      <c r="J73" s="601"/>
      <c r="K73" s="602"/>
      <c r="L73" s="599"/>
      <c r="M73" s="600"/>
      <c r="N73" s="596"/>
      <c r="O73" s="597"/>
      <c r="P73" s="598"/>
      <c r="Q73" s="407"/>
      <c r="R73" s="28"/>
      <c r="S73" s="186"/>
      <c r="T73" s="186"/>
      <c r="U73" s="186"/>
    </row>
    <row r="74" spans="1:21" s="1" customFormat="1" ht="14.25" x14ac:dyDescent="0.2">
      <c r="A74" s="601"/>
      <c r="B74" s="601"/>
      <c r="C74" s="601"/>
      <c r="D74" s="601"/>
      <c r="E74" s="601"/>
      <c r="F74" s="602"/>
      <c r="G74" s="617"/>
      <c r="H74" s="601"/>
      <c r="I74" s="601"/>
      <c r="J74" s="601"/>
      <c r="K74" s="602"/>
      <c r="L74" s="599"/>
      <c r="M74" s="600"/>
      <c r="N74" s="596"/>
      <c r="O74" s="597"/>
      <c r="P74" s="598"/>
      <c r="Q74" s="407"/>
      <c r="R74" s="28"/>
      <c r="S74" s="186"/>
      <c r="T74" s="186"/>
      <c r="U74" s="186"/>
    </row>
    <row r="75" spans="1:21" s="1" customFormat="1" ht="14.25" x14ac:dyDescent="0.2">
      <c r="A75" s="601"/>
      <c r="B75" s="601"/>
      <c r="C75" s="601"/>
      <c r="D75" s="601"/>
      <c r="E75" s="601"/>
      <c r="F75" s="602"/>
      <c r="G75" s="617"/>
      <c r="H75" s="601"/>
      <c r="I75" s="601"/>
      <c r="J75" s="601"/>
      <c r="K75" s="602"/>
      <c r="L75" s="599"/>
      <c r="M75" s="600"/>
      <c r="N75" s="596"/>
      <c r="O75" s="597"/>
      <c r="P75" s="598"/>
      <c r="Q75" s="407"/>
      <c r="R75" s="28"/>
      <c r="S75" s="186"/>
      <c r="T75" s="186"/>
      <c r="U75" s="186"/>
    </row>
    <row r="76" spans="1:21" s="1" customFormat="1" ht="14.25" x14ac:dyDescent="0.2">
      <c r="A76" s="601"/>
      <c r="B76" s="601"/>
      <c r="C76" s="601"/>
      <c r="D76" s="601"/>
      <c r="E76" s="601"/>
      <c r="F76" s="602"/>
      <c r="G76" s="617"/>
      <c r="H76" s="601"/>
      <c r="I76" s="601"/>
      <c r="J76" s="601"/>
      <c r="K76" s="602"/>
      <c r="L76" s="599"/>
      <c r="M76" s="600"/>
      <c r="N76" s="596"/>
      <c r="O76" s="597"/>
      <c r="P76" s="598"/>
      <c r="Q76" s="407"/>
      <c r="R76" s="28"/>
      <c r="S76" s="186"/>
      <c r="T76" s="186"/>
      <c r="U76" s="186"/>
    </row>
    <row r="77" spans="1:21" s="1" customFormat="1" ht="14.25" x14ac:dyDescent="0.2">
      <c r="A77" s="601"/>
      <c r="B77" s="601"/>
      <c r="C77" s="601"/>
      <c r="D77" s="601"/>
      <c r="E77" s="601"/>
      <c r="F77" s="602"/>
      <c r="G77" s="617"/>
      <c r="H77" s="601"/>
      <c r="I77" s="601"/>
      <c r="J77" s="601"/>
      <c r="K77" s="602"/>
      <c r="L77" s="599"/>
      <c r="M77" s="600"/>
      <c r="N77" s="596"/>
      <c r="O77" s="597"/>
      <c r="P77" s="598"/>
      <c r="Q77" s="407"/>
      <c r="R77" s="28"/>
      <c r="S77" s="186"/>
      <c r="T77" s="186"/>
      <c r="U77" s="186"/>
    </row>
    <row r="78" spans="1:21" s="1" customFormat="1" ht="14.25" x14ac:dyDescent="0.2">
      <c r="A78" s="601"/>
      <c r="B78" s="601"/>
      <c r="C78" s="601"/>
      <c r="D78" s="601"/>
      <c r="E78" s="601"/>
      <c r="F78" s="602"/>
      <c r="G78" s="617"/>
      <c r="H78" s="601"/>
      <c r="I78" s="601"/>
      <c r="J78" s="601"/>
      <c r="K78" s="602"/>
      <c r="L78" s="599"/>
      <c r="M78" s="600"/>
      <c r="N78" s="596"/>
      <c r="O78" s="597"/>
      <c r="P78" s="598"/>
      <c r="Q78" s="407"/>
      <c r="R78" s="28"/>
      <c r="S78" s="186"/>
      <c r="T78" s="186"/>
      <c r="U78" s="186"/>
    </row>
    <row r="79" spans="1:21" s="1" customFormat="1" ht="5.0999999999999996" customHeight="1" x14ac:dyDescent="0.2">
      <c r="R79" s="28"/>
      <c r="S79" s="186"/>
      <c r="T79" s="186"/>
      <c r="U79" s="186"/>
    </row>
    <row r="80" spans="1:21" s="1" customFormat="1" ht="15" x14ac:dyDescent="0.25">
      <c r="A80" s="49" t="s">
        <v>107</v>
      </c>
      <c r="R80" s="62"/>
    </row>
    <row r="81" spans="1:18" s="1" customFormat="1" ht="14.25" x14ac:dyDescent="0.2">
      <c r="A81" s="595" t="s">
        <v>48</v>
      </c>
      <c r="B81" s="595"/>
      <c r="C81" s="595"/>
      <c r="D81" s="595"/>
      <c r="E81" s="595"/>
      <c r="G81" s="25" t="s">
        <v>52</v>
      </c>
      <c r="H81" s="25"/>
      <c r="I81" s="25"/>
      <c r="J81" s="25"/>
      <c r="L81" s="25" t="s">
        <v>83</v>
      </c>
      <c r="M81" s="25"/>
      <c r="N81" s="25" t="s">
        <v>50</v>
      </c>
      <c r="O81" s="25"/>
      <c r="P81" s="25"/>
      <c r="Q81" s="25"/>
      <c r="R81" s="28"/>
    </row>
    <row r="82" spans="1:18" s="1" customFormat="1" ht="14.25" x14ac:dyDescent="0.2">
      <c r="A82" s="408"/>
      <c r="B82" s="408"/>
      <c r="C82" s="408"/>
      <c r="D82" s="408"/>
      <c r="E82" s="408"/>
      <c r="F82" s="409"/>
      <c r="G82" s="410"/>
      <c r="H82" s="408"/>
      <c r="I82" s="408"/>
      <c r="J82" s="408"/>
      <c r="K82" s="409"/>
      <c r="L82" s="411"/>
      <c r="M82" s="412"/>
      <c r="N82" s="413"/>
      <c r="O82" s="414"/>
      <c r="P82" s="414"/>
      <c r="Q82" s="414"/>
      <c r="R82" s="28"/>
    </row>
    <row r="83" spans="1:18" s="1" customFormat="1" ht="14.25" x14ac:dyDescent="0.2">
      <c r="A83" s="408"/>
      <c r="B83" s="408"/>
      <c r="C83" s="408"/>
      <c r="D83" s="408"/>
      <c r="E83" s="408"/>
      <c r="F83" s="409"/>
      <c r="G83" s="410"/>
      <c r="H83" s="408"/>
      <c r="I83" s="408"/>
      <c r="J83" s="408"/>
      <c r="K83" s="409"/>
      <c r="L83" s="411"/>
      <c r="M83" s="412"/>
      <c r="N83" s="413"/>
      <c r="O83" s="414"/>
      <c r="P83" s="414"/>
      <c r="Q83" s="414"/>
      <c r="R83" s="28"/>
    </row>
    <row r="84" spans="1:18" s="1" customFormat="1" ht="14.25" x14ac:dyDescent="0.2">
      <c r="A84" s="408"/>
      <c r="B84" s="408"/>
      <c r="C84" s="408"/>
      <c r="D84" s="408"/>
      <c r="E84" s="408"/>
      <c r="F84" s="409"/>
      <c r="G84" s="410"/>
      <c r="H84" s="408"/>
      <c r="I84" s="408"/>
      <c r="J84" s="408"/>
      <c r="K84" s="409"/>
      <c r="L84" s="411"/>
      <c r="M84" s="412"/>
      <c r="N84" s="413"/>
      <c r="O84" s="414"/>
      <c r="P84" s="414"/>
      <c r="Q84" s="414"/>
      <c r="R84" s="62"/>
    </row>
    <row r="85" spans="1:18" s="1" customFormat="1" ht="14.25" x14ac:dyDescent="0.2">
      <c r="A85" s="408"/>
      <c r="B85" s="408"/>
      <c r="C85" s="408"/>
      <c r="D85" s="408"/>
      <c r="E85" s="408"/>
      <c r="F85" s="409"/>
      <c r="G85" s="410"/>
      <c r="H85" s="408"/>
      <c r="I85" s="408"/>
      <c r="J85" s="408"/>
      <c r="K85" s="409"/>
      <c r="L85" s="411"/>
      <c r="M85" s="412"/>
      <c r="N85" s="413"/>
      <c r="O85" s="414"/>
      <c r="P85" s="414"/>
      <c r="Q85" s="414"/>
      <c r="R85" s="28"/>
    </row>
    <row r="86" spans="1:18" s="1" customFormat="1" ht="14.25" x14ac:dyDescent="0.2">
      <c r="A86" s="408"/>
      <c r="B86" s="408"/>
      <c r="C86" s="408"/>
      <c r="D86" s="408"/>
      <c r="E86" s="408"/>
      <c r="F86" s="409"/>
      <c r="G86" s="410"/>
      <c r="H86" s="408"/>
      <c r="I86" s="408"/>
      <c r="J86" s="408"/>
      <c r="K86" s="409"/>
      <c r="L86" s="411"/>
      <c r="M86" s="412"/>
      <c r="N86" s="413"/>
      <c r="O86" s="414"/>
      <c r="P86" s="414"/>
      <c r="Q86" s="414"/>
      <c r="R86" s="62"/>
    </row>
    <row r="87" spans="1:18" s="1" customFormat="1" ht="14.25" x14ac:dyDescent="0.2">
      <c r="A87" s="408"/>
      <c r="B87" s="408"/>
      <c r="C87" s="408"/>
      <c r="D87" s="408"/>
      <c r="E87" s="408"/>
      <c r="F87" s="409"/>
      <c r="G87" s="410"/>
      <c r="H87" s="408"/>
      <c r="I87" s="408"/>
      <c r="J87" s="408"/>
      <c r="K87" s="409"/>
      <c r="L87" s="411"/>
      <c r="M87" s="412"/>
      <c r="N87" s="413"/>
      <c r="O87" s="414"/>
      <c r="P87" s="414"/>
      <c r="Q87" s="414"/>
      <c r="R87" s="28"/>
    </row>
    <row r="88" spans="1:18" s="1" customFormat="1" ht="14.25" customHeight="1" x14ac:dyDescent="0.2">
      <c r="A88" s="63"/>
      <c r="B88" s="63"/>
      <c r="C88" s="63"/>
      <c r="D88" s="63"/>
      <c r="E88" s="63"/>
      <c r="F88" s="63"/>
      <c r="G88" s="63"/>
      <c r="H88" s="63"/>
      <c r="I88" s="63"/>
      <c r="J88" s="63"/>
      <c r="K88" s="63"/>
      <c r="L88" s="63"/>
      <c r="M88" s="63"/>
      <c r="N88" s="63"/>
      <c r="O88" s="63"/>
      <c r="P88" s="63"/>
      <c r="Q88" s="63"/>
      <c r="R88" s="43"/>
    </row>
    <row r="89" spans="1:18" s="1" customFormat="1" ht="14.25" customHeight="1" x14ac:dyDescent="0.2">
      <c r="A89" s="24"/>
      <c r="B89" s="24"/>
      <c r="C89" s="24"/>
      <c r="D89" s="24"/>
      <c r="E89" s="24"/>
      <c r="F89" s="24"/>
      <c r="G89" s="24"/>
      <c r="H89" s="24"/>
      <c r="I89" s="24"/>
      <c r="J89" s="24"/>
      <c r="K89" s="24"/>
      <c r="L89" s="24"/>
      <c r="M89" s="24"/>
      <c r="N89" s="24"/>
      <c r="O89" s="24"/>
      <c r="P89" s="24"/>
      <c r="Q89" s="24"/>
      <c r="R89" s="43"/>
    </row>
    <row r="90" spans="1:18" s="1" customFormat="1" ht="14.25" x14ac:dyDescent="0.2">
      <c r="A90" s="1" t="s">
        <v>88</v>
      </c>
      <c r="E90" s="604"/>
      <c r="F90" s="601"/>
      <c r="G90" s="601"/>
      <c r="H90" s="64"/>
      <c r="L90" s="65"/>
      <c r="M90" s="65"/>
      <c r="N90" s="337" t="s">
        <v>90</v>
      </c>
      <c r="O90" s="604"/>
      <c r="P90" s="601"/>
      <c r="Q90" s="601"/>
      <c r="R90" s="2"/>
    </row>
    <row r="91" spans="1:18" s="1" customFormat="1" ht="9.9499999999999993" customHeight="1" x14ac:dyDescent="0.2">
      <c r="R91" s="2"/>
    </row>
    <row r="92" spans="1:18" s="1" customFormat="1" ht="15" x14ac:dyDescent="0.25">
      <c r="A92" s="180" t="s">
        <v>89</v>
      </c>
      <c r="B92" s="180"/>
      <c r="C92" s="180"/>
      <c r="D92" s="180"/>
      <c r="E92" s="180"/>
      <c r="F92" s="180"/>
      <c r="G92" s="180"/>
      <c r="H92" s="180"/>
      <c r="I92" s="180"/>
      <c r="J92" s="180"/>
      <c r="K92" s="180"/>
      <c r="L92" s="180"/>
      <c r="M92" s="180"/>
      <c r="N92" s="181" t="s">
        <v>2</v>
      </c>
      <c r="O92" s="626" t="e">
        <f>IF(BudgFehlbet=0,BudgAllErzKiFehlbet,BudgFehlbet)</f>
        <v>#REF!</v>
      </c>
      <c r="P92" s="626"/>
      <c r="Q92" s="626"/>
      <c r="R92" s="2"/>
    </row>
    <row r="93" spans="1:18" s="1" customFormat="1" ht="9.9499999999999993" customHeight="1" x14ac:dyDescent="0.2">
      <c r="R93" s="2"/>
    </row>
    <row r="94" spans="1:18" s="1" customFormat="1" ht="9.9499999999999993" customHeight="1" x14ac:dyDescent="0.2">
      <c r="R94" s="2"/>
    </row>
    <row r="95" spans="1:18" s="1" customFormat="1" ht="14.25" x14ac:dyDescent="0.2">
      <c r="A95" s="1" t="s">
        <v>91</v>
      </c>
      <c r="E95" s="601"/>
      <c r="F95" s="601"/>
      <c r="G95" s="601"/>
      <c r="H95" s="601"/>
      <c r="I95" s="601"/>
      <c r="J95" s="601"/>
      <c r="K95" s="601"/>
      <c r="L95" s="601"/>
      <c r="M95" s="601"/>
      <c r="N95" s="601"/>
      <c r="O95" s="601"/>
      <c r="P95" s="601"/>
      <c r="Q95" s="601"/>
      <c r="R95" s="28"/>
    </row>
    <row r="96" spans="1:18" s="1" customFormat="1" ht="14.25" x14ac:dyDescent="0.2">
      <c r="R96" s="2"/>
    </row>
    <row r="97" spans="1:20" s="186" customFormat="1" ht="14.25" x14ac:dyDescent="0.2">
      <c r="A97" s="186" t="s">
        <v>92</v>
      </c>
      <c r="F97" s="342"/>
      <c r="G97" s="628"/>
      <c r="H97" s="628"/>
      <c r="I97" s="628"/>
      <c r="J97" s="628"/>
      <c r="K97" s="628"/>
      <c r="L97" s="628"/>
      <c r="M97" s="628"/>
      <c r="N97" s="342" t="s">
        <v>93</v>
      </c>
      <c r="O97" s="342"/>
      <c r="P97" s="342"/>
      <c r="Q97" s="79"/>
      <c r="R97" s="191"/>
    </row>
    <row r="98" spans="1:20" s="186" customFormat="1" ht="14.25" x14ac:dyDescent="0.2">
      <c r="R98" s="191"/>
    </row>
    <row r="99" spans="1:20" s="1" customFormat="1" ht="14.25" x14ac:dyDescent="0.2">
      <c r="A99" s="1" t="s">
        <v>95</v>
      </c>
      <c r="E99" s="1" t="s">
        <v>96</v>
      </c>
      <c r="I99" s="1" t="s">
        <v>97</v>
      </c>
      <c r="J99" s="47"/>
      <c r="K99" s="47"/>
      <c r="L99" s="47"/>
      <c r="M99" s="47"/>
      <c r="R99" s="2"/>
    </row>
    <row r="100" spans="1:20" s="1" customFormat="1" ht="14.25" x14ac:dyDescent="0.2">
      <c r="J100" s="47"/>
      <c r="K100" s="47"/>
      <c r="L100" s="47"/>
      <c r="M100" s="47"/>
      <c r="R100" s="2"/>
    </row>
    <row r="101" spans="1:20" s="1" customFormat="1" ht="14.25" x14ac:dyDescent="0.2">
      <c r="J101" s="47"/>
      <c r="K101" s="47"/>
      <c r="L101" s="47"/>
      <c r="M101" s="47"/>
      <c r="R101" s="2"/>
    </row>
    <row r="102" spans="1:20" s="1" customFormat="1" ht="14.25" x14ac:dyDescent="0.2">
      <c r="H102" s="25"/>
      <c r="I102" s="25"/>
      <c r="R102" s="2"/>
    </row>
    <row r="103" spans="1:20" s="1" customFormat="1" ht="14.25" x14ac:dyDescent="0.2">
      <c r="A103" s="622"/>
      <c r="B103" s="622"/>
      <c r="C103" s="622"/>
      <c r="E103" s="619"/>
      <c r="F103" s="620"/>
      <c r="G103" s="620"/>
      <c r="H103" s="66"/>
      <c r="I103" s="620" t="str">
        <f>SUBSTITUTE(GS_NAME &amp; " " &amp; GS_VORNAME,"&lt;", "")</f>
        <v xml:space="preserve"> </v>
      </c>
      <c r="J103" s="620"/>
      <c r="K103" s="620"/>
      <c r="L103" s="620"/>
      <c r="M103" s="620"/>
      <c r="N103" s="620"/>
      <c r="O103" s="620"/>
      <c r="P103" s="620"/>
      <c r="Q103" s="620"/>
      <c r="R103" s="313"/>
      <c r="T103" s="64">
        <f ca="1">TODAY()</f>
        <v>45631</v>
      </c>
    </row>
    <row r="104" spans="1:20" s="1" customFormat="1" ht="14.25" x14ac:dyDescent="0.2">
      <c r="A104" s="67"/>
      <c r="B104" s="67"/>
      <c r="C104" s="67"/>
      <c r="D104" s="68"/>
      <c r="E104" s="69"/>
      <c r="F104" s="69"/>
      <c r="G104" s="69"/>
      <c r="H104" s="69"/>
      <c r="I104" s="627" t="str">
        <f>SUBSTITUTE(GS_ZivHeiName &amp; " " &amp; GS_ZivHeiVorname,"&lt;", "")</f>
        <v xml:space="preserve"> </v>
      </c>
      <c r="J104" s="627"/>
      <c r="K104" s="627"/>
      <c r="L104" s="627"/>
      <c r="M104" s="627"/>
      <c r="N104" s="627"/>
      <c r="O104" s="627"/>
      <c r="P104" s="627"/>
      <c r="Q104" s="627"/>
      <c r="R104" s="313"/>
    </row>
    <row r="105" spans="1:20" s="186" customFormat="1" ht="8.1" customHeight="1" x14ac:dyDescent="0.2">
      <c r="A105" s="70"/>
      <c r="B105" s="70"/>
      <c r="C105" s="70"/>
      <c r="D105" s="191"/>
      <c r="E105" s="327"/>
      <c r="F105" s="327"/>
      <c r="G105" s="327"/>
      <c r="H105" s="327"/>
      <c r="I105" s="327"/>
      <c r="J105" s="327"/>
      <c r="K105" s="327"/>
      <c r="L105" s="327"/>
      <c r="M105" s="327"/>
      <c r="N105" s="327"/>
      <c r="O105" s="327"/>
      <c r="P105" s="327"/>
      <c r="Q105" s="327"/>
      <c r="R105" s="313"/>
    </row>
    <row r="106" spans="1:20" s="1" customFormat="1" ht="14.25" x14ac:dyDescent="0.2">
      <c r="A106" s="71" t="s">
        <v>98</v>
      </c>
      <c r="B106" s="67"/>
      <c r="C106" s="67"/>
      <c r="D106" s="68"/>
      <c r="E106" s="69"/>
      <c r="F106" s="69"/>
      <c r="G106" s="69"/>
      <c r="H106" s="69"/>
      <c r="K106" s="70"/>
      <c r="L106" s="70"/>
      <c r="M106" s="70"/>
      <c r="N106" s="70"/>
      <c r="O106" s="70"/>
      <c r="P106" s="70"/>
      <c r="Q106" s="70"/>
      <c r="R106" s="2"/>
    </row>
    <row r="107" spans="1:20" s="1" customFormat="1" ht="8.1" customHeight="1" thickBot="1" x14ac:dyDescent="0.25">
      <c r="A107" s="72"/>
      <c r="B107" s="72"/>
      <c r="C107" s="72"/>
      <c r="D107" s="72"/>
      <c r="E107" s="72"/>
      <c r="F107" s="72"/>
      <c r="G107" s="72"/>
      <c r="H107" s="72"/>
      <c r="I107" s="73"/>
      <c r="J107" s="73"/>
      <c r="K107" s="73"/>
      <c r="L107" s="73"/>
      <c r="M107" s="73"/>
      <c r="N107" s="73"/>
      <c r="O107" s="73"/>
      <c r="P107" s="73"/>
      <c r="Q107" s="73"/>
      <c r="R107" s="28"/>
    </row>
    <row r="108" spans="1:20" s="1" customFormat="1" ht="8.1" customHeight="1" x14ac:dyDescent="0.2">
      <c r="A108" s="25"/>
      <c r="B108" s="25"/>
      <c r="C108" s="25"/>
      <c r="D108" s="25"/>
      <c r="E108" s="25"/>
      <c r="F108" s="25"/>
      <c r="G108" s="25"/>
      <c r="H108" s="25"/>
      <c r="I108" s="25"/>
      <c r="J108" s="25"/>
      <c r="K108" s="25"/>
      <c r="L108" s="25"/>
      <c r="M108" s="25"/>
      <c r="N108" s="25"/>
      <c r="O108" s="25"/>
      <c r="P108" s="25"/>
      <c r="Q108" s="25"/>
      <c r="R108" s="28"/>
    </row>
    <row r="109" spans="1:20" s="1" customFormat="1" ht="14.25" x14ac:dyDescent="0.2">
      <c r="A109" s="24" t="s">
        <v>108</v>
      </c>
      <c r="B109" s="24"/>
      <c r="C109" s="24"/>
      <c r="D109" s="24"/>
      <c r="E109" s="24"/>
      <c r="F109" s="24"/>
      <c r="G109" s="24"/>
      <c r="H109" s="24"/>
      <c r="I109" s="24"/>
      <c r="J109" s="24"/>
      <c r="K109" s="24"/>
      <c r="L109" s="24"/>
      <c r="M109" s="24"/>
      <c r="N109" s="24"/>
      <c r="O109" s="24"/>
      <c r="P109" s="24"/>
      <c r="Q109" s="24"/>
      <c r="R109" s="43"/>
    </row>
    <row r="110" spans="1:20" s="1" customFormat="1" ht="270.75" customHeight="1" x14ac:dyDescent="0.2">
      <c r="A110" s="625"/>
      <c r="B110" s="625"/>
      <c r="C110" s="625"/>
      <c r="D110" s="625"/>
      <c r="E110" s="625"/>
      <c r="F110" s="625"/>
      <c r="G110" s="625"/>
      <c r="H110" s="625"/>
      <c r="I110" s="625"/>
      <c r="J110" s="625"/>
      <c r="K110" s="625"/>
      <c r="L110" s="625"/>
      <c r="M110" s="625"/>
      <c r="N110" s="625"/>
      <c r="O110" s="625"/>
      <c r="P110" s="625"/>
      <c r="Q110" s="625"/>
      <c r="R110" s="43"/>
    </row>
    <row r="111" spans="1:20" s="1" customFormat="1" ht="14.25" hidden="1" x14ac:dyDescent="0.2">
      <c r="A111" s="277"/>
      <c r="B111" s="277"/>
      <c r="C111" s="277"/>
      <c r="D111" s="277"/>
      <c r="E111" s="277"/>
      <c r="F111" s="277"/>
      <c r="G111" s="277"/>
      <c r="H111" s="277"/>
      <c r="I111" s="277"/>
      <c r="J111" s="277"/>
      <c r="K111" s="277"/>
      <c r="L111" s="277"/>
      <c r="M111" s="277"/>
      <c r="N111" s="277"/>
      <c r="O111" s="277"/>
      <c r="P111" s="277"/>
      <c r="Q111" s="277"/>
      <c r="R111" s="43"/>
    </row>
    <row r="112" spans="1:20" s="1" customFormat="1" ht="14.25" hidden="1" x14ac:dyDescent="0.2">
      <c r="A112" s="277"/>
      <c r="B112" s="277"/>
      <c r="C112" s="277"/>
      <c r="D112" s="277"/>
      <c r="E112" s="277"/>
      <c r="F112" s="277"/>
      <c r="G112" s="277"/>
      <c r="H112" s="277"/>
      <c r="I112" s="277"/>
      <c r="J112" s="277"/>
      <c r="K112" s="277"/>
      <c r="L112" s="277"/>
      <c r="M112" s="277"/>
      <c r="N112" s="277"/>
      <c r="O112" s="277"/>
      <c r="P112" s="277"/>
      <c r="Q112" s="277"/>
      <c r="R112" s="28"/>
    </row>
    <row r="113" spans="1:18" s="1" customFormat="1" ht="14.25" hidden="1" x14ac:dyDescent="0.2">
      <c r="A113" s="277"/>
      <c r="B113" s="277"/>
      <c r="C113" s="277"/>
      <c r="D113" s="277"/>
      <c r="E113" s="277"/>
      <c r="F113" s="277"/>
      <c r="G113" s="277"/>
      <c r="H113" s="277"/>
      <c r="I113" s="277"/>
      <c r="J113" s="277"/>
      <c r="K113" s="277"/>
      <c r="L113" s="277"/>
      <c r="M113" s="277"/>
      <c r="N113" s="277"/>
      <c r="O113" s="277"/>
      <c r="P113" s="277"/>
      <c r="Q113" s="277"/>
      <c r="R113" s="2"/>
    </row>
    <row r="114" spans="1:18" s="1" customFormat="1" ht="14.25" hidden="1" x14ac:dyDescent="0.2">
      <c r="A114" s="277"/>
      <c r="B114" s="277"/>
      <c r="C114" s="277"/>
      <c r="D114" s="277"/>
      <c r="E114" s="277"/>
      <c r="F114" s="277"/>
      <c r="G114" s="277"/>
      <c r="H114" s="277"/>
      <c r="I114" s="277"/>
      <c r="J114" s="277"/>
      <c r="K114" s="277"/>
      <c r="L114" s="277"/>
      <c r="M114" s="277"/>
      <c r="N114" s="277"/>
      <c r="O114" s="277"/>
      <c r="P114" s="277"/>
      <c r="Q114" s="277"/>
      <c r="R114" s="2"/>
    </row>
    <row r="115" spans="1:18" s="1" customFormat="1" ht="14.25" hidden="1" x14ac:dyDescent="0.2">
      <c r="A115" s="277"/>
      <c r="B115" s="277"/>
      <c r="C115" s="277"/>
      <c r="D115" s="277"/>
      <c r="E115" s="277"/>
      <c r="F115" s="277"/>
      <c r="G115" s="277"/>
      <c r="H115" s="277"/>
      <c r="I115" s="277"/>
      <c r="J115" s="277"/>
      <c r="K115" s="277"/>
      <c r="L115" s="277"/>
      <c r="M115" s="277"/>
      <c r="N115" s="277"/>
      <c r="O115" s="277"/>
      <c r="P115" s="277"/>
      <c r="Q115" s="277"/>
      <c r="R115" s="2"/>
    </row>
    <row r="116" spans="1:18" s="1" customFormat="1" ht="14.25" hidden="1" x14ac:dyDescent="0.2">
      <c r="A116" s="277"/>
      <c r="B116" s="277"/>
      <c r="C116" s="277"/>
      <c r="D116" s="277"/>
      <c r="E116" s="277"/>
      <c r="F116" s="277"/>
      <c r="G116" s="277"/>
      <c r="H116" s="277"/>
      <c r="I116" s="277"/>
      <c r="J116" s="277"/>
      <c r="K116" s="277"/>
      <c r="L116" s="277"/>
      <c r="M116" s="277"/>
      <c r="N116" s="277"/>
      <c r="O116" s="277"/>
      <c r="P116" s="277"/>
      <c r="Q116" s="277"/>
      <c r="R116" s="2"/>
    </row>
    <row r="117" spans="1:18" s="1" customFormat="1" ht="15" hidden="1" customHeight="1" x14ac:dyDescent="0.2">
      <c r="A117" s="277"/>
      <c r="B117" s="277"/>
      <c r="C117" s="277"/>
      <c r="D117" s="277"/>
      <c r="E117" s="277"/>
      <c r="F117" s="277"/>
      <c r="G117" s="277"/>
      <c r="H117" s="277"/>
      <c r="I117" s="277"/>
      <c r="J117" s="277"/>
      <c r="K117" s="277"/>
      <c r="L117" s="277"/>
      <c r="M117" s="277"/>
      <c r="N117" s="277"/>
      <c r="O117" s="277"/>
      <c r="P117" s="277"/>
      <c r="Q117" s="277"/>
      <c r="R117" s="2"/>
    </row>
    <row r="118" spans="1:18" s="1" customFormat="1" ht="14.25" hidden="1" x14ac:dyDescent="0.2">
      <c r="A118" s="277"/>
      <c r="B118" s="277"/>
      <c r="C118" s="277"/>
      <c r="D118" s="277"/>
      <c r="E118" s="277"/>
      <c r="F118" s="277"/>
      <c r="G118" s="277"/>
      <c r="H118" s="277"/>
      <c r="I118" s="277"/>
      <c r="J118" s="277"/>
      <c r="K118" s="277"/>
      <c r="L118" s="277"/>
      <c r="M118" s="277"/>
      <c r="N118" s="277"/>
      <c r="O118" s="277"/>
      <c r="P118" s="277"/>
      <c r="Q118" s="277"/>
      <c r="R118" s="2"/>
    </row>
    <row r="119" spans="1:18" s="1" customFormat="1" ht="14.25" hidden="1" x14ac:dyDescent="0.2">
      <c r="A119" s="277"/>
      <c r="B119" s="277"/>
      <c r="C119" s="277"/>
      <c r="D119" s="277"/>
      <c r="E119" s="277"/>
      <c r="F119" s="277"/>
      <c r="G119" s="277"/>
      <c r="H119" s="277"/>
      <c r="I119" s="277"/>
      <c r="J119" s="277"/>
      <c r="K119" s="277"/>
      <c r="L119" s="277"/>
      <c r="M119" s="277"/>
      <c r="N119" s="277"/>
      <c r="O119" s="277"/>
      <c r="P119" s="277"/>
      <c r="Q119" s="277"/>
      <c r="R119" s="2"/>
    </row>
    <row r="120" spans="1:18" s="1" customFormat="1" ht="14.25" hidden="1" x14ac:dyDescent="0.2">
      <c r="A120" s="277"/>
      <c r="B120" s="277"/>
      <c r="C120" s="277"/>
      <c r="D120" s="277"/>
      <c r="E120" s="277"/>
      <c r="F120" s="277"/>
      <c r="G120" s="277"/>
      <c r="H120" s="277"/>
      <c r="I120" s="277"/>
      <c r="J120" s="277"/>
      <c r="K120" s="277"/>
      <c r="L120" s="277"/>
      <c r="M120" s="277"/>
      <c r="N120" s="277"/>
      <c r="O120" s="277"/>
      <c r="P120" s="277"/>
      <c r="Q120" s="277"/>
      <c r="R120" s="2"/>
    </row>
    <row r="121" spans="1:18" s="1" customFormat="1" ht="15" hidden="1" customHeight="1" x14ac:dyDescent="0.2">
      <c r="A121" s="277"/>
      <c r="B121" s="277"/>
      <c r="C121" s="277"/>
      <c r="D121" s="277"/>
      <c r="E121" s="277"/>
      <c r="F121" s="277"/>
      <c r="G121" s="277"/>
      <c r="H121" s="277"/>
      <c r="I121" s="277"/>
      <c r="J121" s="277"/>
      <c r="K121" s="277"/>
      <c r="L121" s="277"/>
      <c r="M121" s="277"/>
      <c r="N121" s="277"/>
      <c r="O121" s="277"/>
      <c r="P121" s="277"/>
      <c r="Q121" s="277"/>
      <c r="R121" s="2"/>
    </row>
    <row r="122" spans="1:18" s="1" customFormat="1" ht="14.25" hidden="1" x14ac:dyDescent="0.2">
      <c r="A122" s="277"/>
      <c r="B122" s="277"/>
      <c r="C122" s="277"/>
      <c r="D122" s="277"/>
      <c r="E122" s="277"/>
      <c r="F122" s="277"/>
      <c r="G122" s="277"/>
      <c r="H122" s="277"/>
      <c r="I122" s="277"/>
      <c r="J122" s="277"/>
      <c r="K122" s="277"/>
      <c r="L122" s="277"/>
      <c r="M122" s="277"/>
      <c r="N122" s="277"/>
      <c r="O122" s="277"/>
      <c r="P122" s="277"/>
      <c r="Q122" s="277"/>
      <c r="R122" s="2"/>
    </row>
    <row r="123" spans="1:18" s="1" customFormat="1" ht="14.25" hidden="1" x14ac:dyDescent="0.2">
      <c r="A123" s="277"/>
      <c r="B123" s="277"/>
      <c r="C123" s="277"/>
      <c r="D123" s="277"/>
      <c r="E123" s="277"/>
      <c r="F123" s="277"/>
      <c r="G123" s="277"/>
      <c r="H123" s="277"/>
      <c r="I123" s="277"/>
      <c r="J123" s="277"/>
      <c r="K123" s="277"/>
      <c r="L123" s="277"/>
      <c r="M123" s="277"/>
      <c r="N123" s="277"/>
      <c r="O123" s="277"/>
      <c r="P123" s="277"/>
      <c r="Q123" s="277"/>
      <c r="R123" s="2"/>
    </row>
    <row r="124" spans="1:18" s="1" customFormat="1" ht="14.25" hidden="1" x14ac:dyDescent="0.2">
      <c r="A124" s="277"/>
      <c r="B124" s="277"/>
      <c r="C124" s="277"/>
      <c r="D124" s="277"/>
      <c r="E124" s="277"/>
      <c r="F124" s="277"/>
      <c r="G124" s="277"/>
      <c r="H124" s="277"/>
      <c r="I124" s="277"/>
      <c r="J124" s="277"/>
      <c r="K124" s="277"/>
      <c r="L124" s="277"/>
      <c r="M124" s="277"/>
      <c r="N124" s="277"/>
      <c r="O124" s="277"/>
      <c r="P124" s="277"/>
      <c r="Q124" s="277"/>
      <c r="R124" s="2"/>
    </row>
    <row r="125" spans="1:18" s="1" customFormat="1" ht="15" hidden="1" customHeight="1" x14ac:dyDescent="0.2">
      <c r="A125" s="277"/>
      <c r="B125" s="277"/>
      <c r="C125" s="277"/>
      <c r="D125" s="277"/>
      <c r="E125" s="277"/>
      <c r="F125" s="277"/>
      <c r="G125" s="277"/>
      <c r="H125" s="277"/>
      <c r="I125" s="277"/>
      <c r="J125" s="277"/>
      <c r="K125" s="277"/>
      <c r="L125" s="277"/>
      <c r="M125" s="277"/>
      <c r="N125" s="277"/>
      <c r="O125" s="277"/>
      <c r="P125" s="277"/>
      <c r="Q125" s="277"/>
      <c r="R125" s="2"/>
    </row>
    <row r="126" spans="1:18" s="1" customFormat="1" ht="14.25" hidden="1" x14ac:dyDescent="0.2">
      <c r="A126" s="277"/>
      <c r="B126" s="277"/>
      <c r="C126" s="277"/>
      <c r="D126" s="277"/>
      <c r="E126" s="277"/>
      <c r="F126" s="277"/>
      <c r="G126" s="277"/>
      <c r="H126" s="277"/>
      <c r="I126" s="277"/>
      <c r="J126" s="277"/>
      <c r="K126" s="277"/>
      <c r="L126" s="277"/>
      <c r="M126" s="277"/>
      <c r="N126" s="277"/>
      <c r="O126" s="277"/>
      <c r="P126" s="277"/>
      <c r="Q126" s="277"/>
      <c r="R126" s="2"/>
    </row>
    <row r="127" spans="1:18" s="1" customFormat="1" ht="14.25" hidden="1" x14ac:dyDescent="0.2">
      <c r="A127" s="277"/>
      <c r="B127" s="277"/>
      <c r="C127" s="277"/>
      <c r="D127" s="277"/>
      <c r="E127" s="277"/>
      <c r="F127" s="277"/>
      <c r="G127" s="277"/>
      <c r="H127" s="277"/>
      <c r="I127" s="277"/>
      <c r="J127" s="277"/>
      <c r="K127" s="277"/>
      <c r="L127" s="277"/>
      <c r="M127" s="277"/>
      <c r="N127" s="277"/>
      <c r="O127" s="277"/>
      <c r="P127" s="277"/>
      <c r="Q127" s="277"/>
      <c r="R127" s="2"/>
    </row>
    <row r="128" spans="1:18" s="1" customFormat="1" ht="14.25" hidden="1" x14ac:dyDescent="0.2">
      <c r="A128" s="277"/>
      <c r="B128" s="277"/>
      <c r="C128" s="277"/>
      <c r="D128" s="277"/>
      <c r="E128" s="277"/>
      <c r="F128" s="277"/>
      <c r="G128" s="277"/>
      <c r="H128" s="277"/>
      <c r="I128" s="277"/>
      <c r="J128" s="277"/>
      <c r="K128" s="277"/>
      <c r="L128" s="277"/>
      <c r="M128" s="277"/>
      <c r="N128" s="277"/>
      <c r="O128" s="277"/>
      <c r="P128" s="277"/>
      <c r="Q128" s="277"/>
      <c r="R128" s="2"/>
    </row>
    <row r="129" spans="1:18" s="1" customFormat="1" ht="9.9499999999999993" customHeight="1" x14ac:dyDescent="0.2">
      <c r="R129" s="2"/>
    </row>
    <row r="130" spans="1:18" s="1" customFormat="1" ht="14.25" x14ac:dyDescent="0.2">
      <c r="A130" s="74" t="s">
        <v>95</v>
      </c>
      <c r="E130" s="74" t="s">
        <v>96</v>
      </c>
      <c r="H130" s="74"/>
      <c r="I130" s="74"/>
      <c r="J130" s="74"/>
      <c r="K130" s="74" t="s">
        <v>109</v>
      </c>
      <c r="L130" s="74"/>
      <c r="M130" s="74"/>
      <c r="N130" s="74"/>
      <c r="O130" s="74"/>
      <c r="P130" s="74"/>
      <c r="Q130" s="74"/>
      <c r="R130" s="75"/>
    </row>
    <row r="131" spans="1:18" s="1" customFormat="1" ht="14.25" x14ac:dyDescent="0.2">
      <c r="A131" s="132"/>
      <c r="B131" s="132"/>
      <c r="C131" s="132"/>
      <c r="D131" s="132"/>
      <c r="E131" s="132"/>
      <c r="F131" s="132"/>
      <c r="G131" s="132"/>
      <c r="H131" s="132"/>
      <c r="I131" s="74"/>
      <c r="J131" s="74"/>
      <c r="K131" s="76"/>
      <c r="L131" s="76"/>
      <c r="M131" s="76"/>
      <c r="N131" s="76"/>
      <c r="O131" s="76"/>
      <c r="P131" s="76"/>
      <c r="Q131" s="74"/>
      <c r="R131" s="75"/>
    </row>
    <row r="132" spans="1:18" s="1" customFormat="1" ht="14.25" x14ac:dyDescent="0.2">
      <c r="A132" s="28"/>
      <c r="B132" s="28"/>
      <c r="C132" s="28"/>
      <c r="D132" s="2"/>
      <c r="E132" s="2"/>
      <c r="F132" s="2"/>
      <c r="G132" s="2"/>
      <c r="H132" s="74"/>
      <c r="I132" s="74"/>
      <c r="J132" s="74"/>
      <c r="K132" s="2"/>
      <c r="L132" s="2"/>
      <c r="M132" s="2"/>
      <c r="N132" s="2"/>
      <c r="O132" s="2"/>
      <c r="P132" s="2"/>
      <c r="Q132" s="2"/>
      <c r="R132" s="75"/>
    </row>
    <row r="133" spans="1:18" s="1" customFormat="1" ht="14.25" x14ac:dyDescent="0.2">
      <c r="A133" s="620" t="str">
        <f>IF(GS_Ort2&lt;&gt;"",GS_Ort2,"")</f>
        <v/>
      </c>
      <c r="B133" s="620"/>
      <c r="C133" s="620"/>
      <c r="D133" s="133"/>
      <c r="E133" s="619">
        <f>E103</f>
        <v>0</v>
      </c>
      <c r="F133" s="620"/>
      <c r="G133" s="620"/>
      <c r="H133" s="620"/>
      <c r="I133" s="74"/>
      <c r="J133" s="74"/>
      <c r="K133" s="621"/>
      <c r="L133" s="621"/>
      <c r="M133" s="621"/>
      <c r="N133" s="621"/>
      <c r="O133" s="621"/>
      <c r="P133" s="621"/>
      <c r="Q133" s="621"/>
      <c r="R133" s="75"/>
    </row>
    <row r="134" spans="1:18" s="1" customFormat="1" ht="14.25" x14ac:dyDescent="0.2">
      <c r="R134" s="2"/>
    </row>
    <row r="135" spans="1:18" s="186" customFormat="1" ht="14.25" x14ac:dyDescent="0.2">
      <c r="R135" s="191"/>
    </row>
    <row r="136" spans="1:18" s="186" customFormat="1" ht="14.25" x14ac:dyDescent="0.2">
      <c r="R136" s="191"/>
    </row>
    <row r="137" spans="1:18" s="1" customFormat="1" ht="14.25" customHeight="1" x14ac:dyDescent="0.2">
      <c r="A137" s="618" t="s">
        <v>336</v>
      </c>
      <c r="B137" s="618"/>
      <c r="C137" s="618"/>
      <c r="D137" s="618"/>
      <c r="E137" s="618"/>
      <c r="F137" s="618"/>
      <c r="G137" s="618"/>
      <c r="H137" s="618"/>
      <c r="I137" s="618"/>
      <c r="J137" s="618"/>
      <c r="K137" s="618"/>
      <c r="L137" s="618"/>
      <c r="M137" s="618"/>
      <c r="N137" s="618"/>
      <c r="O137" s="618"/>
      <c r="P137" s="618"/>
      <c r="Q137" s="618"/>
      <c r="R137" s="2"/>
    </row>
    <row r="138" spans="1:18" s="1" customFormat="1" ht="14.25" x14ac:dyDescent="0.2">
      <c r="A138" s="618"/>
      <c r="B138" s="618"/>
      <c r="C138" s="618"/>
      <c r="D138" s="618"/>
      <c r="E138" s="618"/>
      <c r="F138" s="618"/>
      <c r="G138" s="618"/>
      <c r="H138" s="618"/>
      <c r="I138" s="618"/>
      <c r="J138" s="618"/>
      <c r="K138" s="618"/>
      <c r="L138" s="618"/>
      <c r="M138" s="618"/>
      <c r="N138" s="618"/>
      <c r="O138" s="618"/>
      <c r="P138" s="618"/>
      <c r="Q138" s="618"/>
      <c r="R138" s="2"/>
    </row>
    <row r="139" spans="1:18" s="1" customFormat="1" ht="7.5" customHeight="1" x14ac:dyDescent="0.2">
      <c r="A139" s="618"/>
      <c r="B139" s="618"/>
      <c r="C139" s="618"/>
      <c r="D139" s="618"/>
      <c r="E139" s="618"/>
      <c r="F139" s="618"/>
      <c r="G139" s="618"/>
      <c r="H139" s="618"/>
      <c r="I139" s="618"/>
      <c r="J139" s="618"/>
      <c r="K139" s="618"/>
      <c r="L139" s="618"/>
      <c r="M139" s="618"/>
      <c r="N139" s="618"/>
      <c r="O139" s="618"/>
      <c r="P139" s="618"/>
      <c r="Q139" s="618"/>
      <c r="R139" s="2"/>
    </row>
    <row r="140" spans="1:18" s="1" customFormat="1" ht="14.25" hidden="1" x14ac:dyDescent="0.2">
      <c r="R140" s="2"/>
    </row>
    <row r="141" spans="1:18" s="1" customFormat="1" ht="14.25" hidden="1" x14ac:dyDescent="0.2">
      <c r="R141" s="2"/>
    </row>
    <row r="142" spans="1:18" s="1" customFormat="1" ht="14.25" hidden="1" x14ac:dyDescent="0.2">
      <c r="R142" s="2"/>
    </row>
    <row r="143" spans="1:18" s="1" customFormat="1" ht="14.25" hidden="1" x14ac:dyDescent="0.2">
      <c r="R143" s="2"/>
    </row>
    <row r="144" spans="1:18" s="1" customFormat="1" ht="14.25" hidden="1" x14ac:dyDescent="0.2">
      <c r="R144" s="2"/>
    </row>
    <row r="145" spans="18:18" s="1" customFormat="1" ht="14.25" hidden="1" x14ac:dyDescent="0.2">
      <c r="R145" s="2"/>
    </row>
    <row r="146" spans="18:18" s="1" customFormat="1" ht="14.25" hidden="1" x14ac:dyDescent="0.2">
      <c r="R146" s="2"/>
    </row>
    <row r="147" spans="18:18" s="1" customFormat="1" ht="14.25" hidden="1" x14ac:dyDescent="0.2">
      <c r="R147" s="2"/>
    </row>
    <row r="148" spans="18:18" s="1" customFormat="1" ht="14.25" hidden="1" x14ac:dyDescent="0.2">
      <c r="R148" s="2"/>
    </row>
    <row r="149" spans="18:18" s="1" customFormat="1" ht="14.25" hidden="1" x14ac:dyDescent="0.2">
      <c r="R149" s="2"/>
    </row>
    <row r="150" spans="18:18" s="1" customFormat="1" ht="14.25" hidden="1" x14ac:dyDescent="0.2">
      <c r="R150" s="2"/>
    </row>
    <row r="151" spans="18:18" s="1" customFormat="1" ht="14.25" hidden="1" x14ac:dyDescent="0.2">
      <c r="R151" s="2"/>
    </row>
    <row r="152" spans="18:18" s="1" customFormat="1" ht="14.25" hidden="1" x14ac:dyDescent="0.2">
      <c r="R152" s="2"/>
    </row>
    <row r="153" spans="18:18" s="1" customFormat="1" ht="14.25" hidden="1" x14ac:dyDescent="0.2">
      <c r="R153" s="2"/>
    </row>
    <row r="154" spans="18:18" s="1" customFormat="1" ht="14.25" hidden="1" x14ac:dyDescent="0.2">
      <c r="R154" s="2"/>
    </row>
    <row r="155" spans="18:18" s="1" customFormat="1" ht="14.25" hidden="1" x14ac:dyDescent="0.2">
      <c r="R155" s="2"/>
    </row>
    <row r="156" spans="18:18" s="1" customFormat="1" ht="14.25" hidden="1" x14ac:dyDescent="0.2">
      <c r="R156" s="2"/>
    </row>
    <row r="157" spans="18:18" s="1" customFormat="1" ht="14.25" hidden="1" x14ac:dyDescent="0.2">
      <c r="R157" s="2"/>
    </row>
    <row r="158" spans="18:18" s="1" customFormat="1" ht="14.25" hidden="1" x14ac:dyDescent="0.2">
      <c r="R158" s="2"/>
    </row>
    <row r="159" spans="18:18" s="1" customFormat="1" ht="14.25" hidden="1" x14ac:dyDescent="0.2">
      <c r="R159" s="2"/>
    </row>
    <row r="160" spans="18:18" s="1" customFormat="1" ht="14.25" hidden="1" x14ac:dyDescent="0.2">
      <c r="R160" s="2"/>
    </row>
    <row r="161" spans="18:18" s="1" customFormat="1" ht="14.25" hidden="1" x14ac:dyDescent="0.2">
      <c r="R161" s="2"/>
    </row>
    <row r="162" spans="18:18" s="1" customFormat="1" ht="14.25" hidden="1" x14ac:dyDescent="0.2">
      <c r="R162" s="2"/>
    </row>
    <row r="163" spans="18:18" s="1" customFormat="1" ht="14.25" hidden="1" x14ac:dyDescent="0.2">
      <c r="R163" s="2"/>
    </row>
    <row r="164" spans="18:18" s="1" customFormat="1" ht="14.25" hidden="1" x14ac:dyDescent="0.2">
      <c r="R164" s="2"/>
    </row>
    <row r="165" spans="18:18" s="1" customFormat="1" ht="14.25" hidden="1" x14ac:dyDescent="0.2">
      <c r="R165" s="2"/>
    </row>
    <row r="166" spans="18:18" s="1" customFormat="1" ht="14.25" hidden="1" x14ac:dyDescent="0.2">
      <c r="R166" s="2"/>
    </row>
    <row r="167" spans="18:18" s="1" customFormat="1" ht="14.25" hidden="1" x14ac:dyDescent="0.2">
      <c r="R167" s="2"/>
    </row>
    <row r="168" spans="18:18" s="1" customFormat="1" ht="14.25" hidden="1" x14ac:dyDescent="0.2">
      <c r="R168" s="2"/>
    </row>
    <row r="169" spans="18:18" s="1" customFormat="1" ht="14.25" hidden="1" x14ac:dyDescent="0.2">
      <c r="R169" s="2"/>
    </row>
    <row r="170" spans="18:18" s="1" customFormat="1" ht="14.25" hidden="1" x14ac:dyDescent="0.2">
      <c r="R170" s="2"/>
    </row>
    <row r="171" spans="18:18" s="1" customFormat="1" ht="14.25" hidden="1" x14ac:dyDescent="0.2">
      <c r="R171" s="2"/>
    </row>
    <row r="172" spans="18:18" s="1" customFormat="1" ht="14.25" hidden="1" x14ac:dyDescent="0.2">
      <c r="R172" s="2"/>
    </row>
    <row r="173" spans="18:18" s="1" customFormat="1" ht="14.25" hidden="1" x14ac:dyDescent="0.2">
      <c r="R173" s="2"/>
    </row>
    <row r="174" spans="18:18" s="1" customFormat="1" ht="14.25" hidden="1" x14ac:dyDescent="0.2">
      <c r="R174" s="2"/>
    </row>
    <row r="175" spans="18:18" s="1" customFormat="1" ht="14.25" hidden="1" x14ac:dyDescent="0.2">
      <c r="R175" s="2"/>
    </row>
    <row r="176" spans="18:18" s="1" customFormat="1" ht="14.25" hidden="1" x14ac:dyDescent="0.2">
      <c r="R176" s="2"/>
    </row>
    <row r="177" spans="18:18" s="1" customFormat="1" ht="14.25" hidden="1" x14ac:dyDescent="0.2">
      <c r="R177" s="2"/>
    </row>
    <row r="178" spans="18:18" s="1" customFormat="1" ht="14.25" hidden="1" x14ac:dyDescent="0.2">
      <c r="R178" s="2"/>
    </row>
    <row r="179" spans="18:18" s="1" customFormat="1" ht="14.25" hidden="1" x14ac:dyDescent="0.2">
      <c r="R179" s="2"/>
    </row>
    <row r="180" spans="18:18" s="1" customFormat="1" ht="14.25" hidden="1" x14ac:dyDescent="0.2">
      <c r="R180" s="2"/>
    </row>
    <row r="181" spans="18:18" s="1" customFormat="1" ht="14.25" hidden="1" x14ac:dyDescent="0.2">
      <c r="R181" s="2"/>
    </row>
    <row r="182" spans="18:18" s="1" customFormat="1" ht="14.25" hidden="1" x14ac:dyDescent="0.2">
      <c r="R182" s="2"/>
    </row>
    <row r="183" spans="18:18" s="1" customFormat="1" ht="14.25" hidden="1" x14ac:dyDescent="0.2">
      <c r="R183" s="2"/>
    </row>
    <row r="184" spans="18:18" s="1" customFormat="1" ht="14.25" hidden="1" x14ac:dyDescent="0.2">
      <c r="R184" s="2"/>
    </row>
    <row r="185" spans="18:18" s="1" customFormat="1" ht="14.25" hidden="1" x14ac:dyDescent="0.2">
      <c r="R185" s="2"/>
    </row>
    <row r="186" spans="18:18" s="1" customFormat="1" ht="14.25" hidden="1" x14ac:dyDescent="0.2">
      <c r="R186" s="2"/>
    </row>
    <row r="187" spans="18:18" s="1" customFormat="1" ht="14.25" hidden="1" x14ac:dyDescent="0.2">
      <c r="R187" s="2"/>
    </row>
    <row r="188" spans="18:18" s="1" customFormat="1" ht="14.25" hidden="1" x14ac:dyDescent="0.2">
      <c r="R188" s="2"/>
    </row>
    <row r="189" spans="18:18" s="1" customFormat="1" ht="14.25" hidden="1" x14ac:dyDescent="0.2">
      <c r="R189" s="2"/>
    </row>
    <row r="190" spans="18:18" s="1" customFormat="1" ht="14.25" hidden="1" x14ac:dyDescent="0.2">
      <c r="R190" s="2"/>
    </row>
    <row r="191" spans="18:18" s="1" customFormat="1" ht="14.25" hidden="1" x14ac:dyDescent="0.2">
      <c r="R191" s="2"/>
    </row>
    <row r="192" spans="18:18" s="1" customFormat="1" ht="14.25" hidden="1" x14ac:dyDescent="0.2">
      <c r="R192" s="2"/>
    </row>
    <row r="193" spans="18:18" s="1" customFormat="1" ht="14.25" hidden="1" x14ac:dyDescent="0.2">
      <c r="R193" s="2"/>
    </row>
    <row r="194" spans="18:18" s="1" customFormat="1" ht="14.25" hidden="1" x14ac:dyDescent="0.2">
      <c r="R194" s="2"/>
    </row>
    <row r="195" spans="18:18" s="1" customFormat="1" ht="14.25" hidden="1" x14ac:dyDescent="0.2">
      <c r="R195" s="2"/>
    </row>
    <row r="196" spans="18:18" s="1" customFormat="1" ht="14.25" hidden="1" x14ac:dyDescent="0.2">
      <c r="R196" s="2"/>
    </row>
    <row r="197" spans="18:18" s="1" customFormat="1" ht="14.25" hidden="1" x14ac:dyDescent="0.2">
      <c r="R197" s="2"/>
    </row>
    <row r="198" spans="18:18" s="1" customFormat="1" ht="14.25" hidden="1" x14ac:dyDescent="0.2">
      <c r="R198" s="2"/>
    </row>
    <row r="199" spans="18:18" s="1" customFormat="1" ht="14.25" hidden="1" x14ac:dyDescent="0.2">
      <c r="R199" s="2"/>
    </row>
    <row r="200" spans="18:18" s="1" customFormat="1" ht="14.25" x14ac:dyDescent="0.2">
      <c r="R200" s="2"/>
    </row>
    <row r="201" spans="18:18" s="1" customFormat="1" ht="14.25" x14ac:dyDescent="0.2">
      <c r="R201" s="2"/>
    </row>
    <row r="202" spans="18:18" s="1" customFormat="1" ht="14.25" x14ac:dyDescent="0.2">
      <c r="R202" s="2"/>
    </row>
    <row r="203" spans="18:18" s="1" customFormat="1" ht="14.25" x14ac:dyDescent="0.2">
      <c r="R203" s="2"/>
    </row>
    <row r="204" spans="18:18" s="1" customFormat="1" ht="14.25" x14ac:dyDescent="0.2">
      <c r="R204" s="2"/>
    </row>
    <row r="205" spans="18:18" s="1" customFormat="1" ht="14.25" x14ac:dyDescent="0.2">
      <c r="R205" s="2"/>
    </row>
    <row r="206" spans="18:18" s="1" customFormat="1" ht="14.25" x14ac:dyDescent="0.2">
      <c r="R206" s="2"/>
    </row>
    <row r="207" spans="18:18" s="1" customFormat="1" ht="14.25" x14ac:dyDescent="0.2">
      <c r="R207" s="2"/>
    </row>
    <row r="208" spans="18:18" s="1" customFormat="1" ht="14.25" x14ac:dyDescent="0.2">
      <c r="R208" s="2"/>
    </row>
    <row r="209" spans="18:18" s="1" customFormat="1" ht="14.25" x14ac:dyDescent="0.2">
      <c r="R209" s="2"/>
    </row>
    <row r="210" spans="18:18" s="1" customFormat="1" ht="14.25" x14ac:dyDescent="0.2">
      <c r="R210" s="2"/>
    </row>
    <row r="211" spans="18:18" s="1" customFormat="1" ht="14.25" x14ac:dyDescent="0.2">
      <c r="R211" s="2"/>
    </row>
    <row r="212" spans="18:18" s="1" customFormat="1" ht="14.25" x14ac:dyDescent="0.2">
      <c r="R212" s="2"/>
    </row>
    <row r="213" spans="18:18" s="1" customFormat="1" ht="14.25" x14ac:dyDescent="0.2">
      <c r="R213" s="2"/>
    </row>
    <row r="214" spans="18:18" s="1" customFormat="1" ht="14.25" x14ac:dyDescent="0.2">
      <c r="R214" s="2"/>
    </row>
    <row r="215" spans="18:18" s="1" customFormat="1" ht="14.25" x14ac:dyDescent="0.2">
      <c r="R215" s="2"/>
    </row>
    <row r="216" spans="18:18" s="1" customFormat="1" ht="14.25" x14ac:dyDescent="0.2">
      <c r="R216" s="2"/>
    </row>
    <row r="217" spans="18:18" s="1" customFormat="1" ht="14.25" x14ac:dyDescent="0.2">
      <c r="R217" s="2"/>
    </row>
    <row r="218" spans="18:18" s="1" customFormat="1" ht="14.25" x14ac:dyDescent="0.2">
      <c r="R218" s="2"/>
    </row>
    <row r="219" spans="18:18" s="1" customFormat="1" ht="14.25" x14ac:dyDescent="0.2">
      <c r="R219" s="2"/>
    </row>
    <row r="220" spans="18:18" s="1" customFormat="1" ht="14.25" x14ac:dyDescent="0.2">
      <c r="R220" s="2"/>
    </row>
    <row r="221" spans="18:18" s="1" customFormat="1" ht="14.25" x14ac:dyDescent="0.2">
      <c r="R221" s="2"/>
    </row>
    <row r="222" spans="18:18" s="1" customFormat="1" ht="14.25" x14ac:dyDescent="0.2">
      <c r="R222" s="2"/>
    </row>
    <row r="223" spans="18:18" s="1" customFormat="1" ht="14.25" x14ac:dyDescent="0.2">
      <c r="R223" s="2"/>
    </row>
    <row r="224" spans="18:18" s="1" customFormat="1" ht="14.25" x14ac:dyDescent="0.2">
      <c r="R224" s="2"/>
    </row>
    <row r="225" spans="18:18" s="1" customFormat="1" ht="14.25" x14ac:dyDescent="0.2">
      <c r="R225" s="2"/>
    </row>
    <row r="226" spans="18:18" s="1" customFormat="1" ht="14.25" x14ac:dyDescent="0.2">
      <c r="R226" s="2"/>
    </row>
    <row r="227" spans="18:18" s="1" customFormat="1" ht="14.25" x14ac:dyDescent="0.2">
      <c r="R227" s="2"/>
    </row>
    <row r="228" spans="18:18" s="1" customFormat="1" ht="14.25" x14ac:dyDescent="0.2">
      <c r="R228" s="2"/>
    </row>
    <row r="229" spans="18:18" s="1" customFormat="1" ht="14.25" x14ac:dyDescent="0.2">
      <c r="R229" s="2"/>
    </row>
    <row r="230" spans="18:18" s="1" customFormat="1" ht="14.25" x14ac:dyDescent="0.2">
      <c r="R230" s="2"/>
    </row>
    <row r="231" spans="18:18" s="1" customFormat="1" ht="14.25" x14ac:dyDescent="0.2">
      <c r="R231" s="2"/>
    </row>
    <row r="232" spans="18:18" s="1" customFormat="1" ht="14.25" x14ac:dyDescent="0.2">
      <c r="R232" s="2"/>
    </row>
    <row r="233" spans="18:18" s="1" customFormat="1" ht="14.25" x14ac:dyDescent="0.2">
      <c r="R233" s="2"/>
    </row>
    <row r="234" spans="18:18" s="1" customFormat="1" ht="14.25" x14ac:dyDescent="0.2">
      <c r="R234" s="2"/>
    </row>
    <row r="235" spans="18:18" s="1" customFormat="1" ht="14.25" x14ac:dyDescent="0.2">
      <c r="R235" s="2"/>
    </row>
    <row r="236" spans="18:18" s="1" customFormat="1" ht="14.25" x14ac:dyDescent="0.2">
      <c r="R236" s="2"/>
    </row>
    <row r="237" spans="18:18" s="1" customFormat="1" ht="14.25" x14ac:dyDescent="0.2">
      <c r="R237" s="2"/>
    </row>
    <row r="238" spans="18:18" s="1" customFormat="1" ht="14.25" x14ac:dyDescent="0.2">
      <c r="R238" s="2"/>
    </row>
    <row r="239" spans="18:18" s="1" customFormat="1" ht="14.25" x14ac:dyDescent="0.2">
      <c r="R239" s="2"/>
    </row>
    <row r="240" spans="18:18" s="1" customFormat="1" ht="14.25" x14ac:dyDescent="0.2">
      <c r="R240" s="2"/>
    </row>
    <row r="241" spans="18:18" s="1" customFormat="1" ht="14.25" x14ac:dyDescent="0.2">
      <c r="R241" s="2"/>
    </row>
    <row r="242" spans="18:18" s="1" customFormat="1" ht="14.25" x14ac:dyDescent="0.2">
      <c r="R242" s="2"/>
    </row>
    <row r="243" spans="18:18" s="1" customFormat="1" ht="14.25" x14ac:dyDescent="0.2">
      <c r="R243" s="2"/>
    </row>
    <row r="244" spans="18:18" s="1" customFormat="1" ht="14.25" x14ac:dyDescent="0.2">
      <c r="R244" s="2"/>
    </row>
    <row r="245" spans="18:18" s="1" customFormat="1" ht="14.25" x14ac:dyDescent="0.2">
      <c r="R245" s="2"/>
    </row>
    <row r="246" spans="18:18" s="1" customFormat="1" ht="14.25" x14ac:dyDescent="0.2">
      <c r="R246" s="2"/>
    </row>
    <row r="247" spans="18:18" s="1" customFormat="1" ht="14.25" x14ac:dyDescent="0.2">
      <c r="R247" s="2"/>
    </row>
    <row r="248" spans="18:18" s="1" customFormat="1" ht="14.25" x14ac:dyDescent="0.2">
      <c r="R248" s="2"/>
    </row>
    <row r="249" spans="18:18" s="1" customFormat="1" ht="14.25" x14ac:dyDescent="0.2">
      <c r="R249" s="2"/>
    </row>
    <row r="250" spans="18:18" s="1" customFormat="1" ht="14.25" x14ac:dyDescent="0.2">
      <c r="R250" s="2"/>
    </row>
    <row r="251" spans="18:18" s="1" customFormat="1" ht="14.25" x14ac:dyDescent="0.2">
      <c r="R251" s="2"/>
    </row>
    <row r="252" spans="18:18" s="1" customFormat="1" ht="14.25" x14ac:dyDescent="0.2">
      <c r="R252" s="2"/>
    </row>
    <row r="253" spans="18:18" s="1" customFormat="1" ht="14.25" x14ac:dyDescent="0.2">
      <c r="R253" s="2"/>
    </row>
    <row r="254" spans="18:18" s="1" customFormat="1" ht="14.25" x14ac:dyDescent="0.2">
      <c r="R254" s="2"/>
    </row>
    <row r="255" spans="18:18" s="1" customFormat="1" ht="14.25" x14ac:dyDescent="0.2">
      <c r="R255" s="2"/>
    </row>
    <row r="256" spans="18:18" s="1" customFormat="1" ht="14.25" x14ac:dyDescent="0.2">
      <c r="R256" s="2"/>
    </row>
    <row r="257" spans="18:18" s="1" customFormat="1" ht="14.25" x14ac:dyDescent="0.2">
      <c r="R257" s="2"/>
    </row>
    <row r="258" spans="18:18" s="1" customFormat="1" ht="14.25" x14ac:dyDescent="0.2">
      <c r="R258" s="2"/>
    </row>
    <row r="259" spans="18:18" s="1" customFormat="1" ht="14.25" x14ac:dyDescent="0.2">
      <c r="R259" s="2"/>
    </row>
    <row r="260" spans="18:18" s="1" customFormat="1" ht="14.25" x14ac:dyDescent="0.2">
      <c r="R260" s="2"/>
    </row>
    <row r="261" spans="18:18" s="1" customFormat="1" ht="14.25" x14ac:dyDescent="0.2">
      <c r="R261" s="2"/>
    </row>
    <row r="262" spans="18:18" s="1" customFormat="1" ht="14.25" x14ac:dyDescent="0.2">
      <c r="R262" s="2"/>
    </row>
    <row r="263" spans="18:18" s="1" customFormat="1" ht="14.25" x14ac:dyDescent="0.2">
      <c r="R263" s="2"/>
    </row>
    <row r="264" spans="18:18" s="1" customFormat="1" ht="14.25" x14ac:dyDescent="0.2">
      <c r="R264" s="2"/>
    </row>
    <row r="265" spans="18:18" s="1" customFormat="1" ht="14.25" x14ac:dyDescent="0.2">
      <c r="R265" s="2"/>
    </row>
    <row r="266" spans="18:18" s="1" customFormat="1" ht="14.25" x14ac:dyDescent="0.2">
      <c r="R266" s="2"/>
    </row>
    <row r="267" spans="18:18" s="1" customFormat="1" ht="14.25" x14ac:dyDescent="0.2">
      <c r="R267" s="2"/>
    </row>
    <row r="268" spans="18:18" s="1" customFormat="1" ht="14.25" x14ac:dyDescent="0.2">
      <c r="R268" s="2"/>
    </row>
    <row r="269" spans="18:18" s="1" customFormat="1" ht="14.25" x14ac:dyDescent="0.2">
      <c r="R269" s="2"/>
    </row>
    <row r="270" spans="18:18" s="1" customFormat="1" ht="14.25" x14ac:dyDescent="0.2">
      <c r="R270" s="2"/>
    </row>
    <row r="271" spans="18:18" s="1" customFormat="1" ht="14.25" x14ac:dyDescent="0.2">
      <c r="R271" s="2"/>
    </row>
    <row r="272" spans="18:18" s="1" customFormat="1" ht="14.25" x14ac:dyDescent="0.2">
      <c r="R272" s="2"/>
    </row>
    <row r="273" spans="18:18" s="1" customFormat="1" ht="14.25" x14ac:dyDescent="0.2">
      <c r="R273" s="2"/>
    </row>
    <row r="274" spans="18:18" s="1" customFormat="1" ht="14.25" x14ac:dyDescent="0.2">
      <c r="R274" s="2"/>
    </row>
    <row r="275" spans="18:18" s="1" customFormat="1" ht="14.25" x14ac:dyDescent="0.2">
      <c r="R275" s="2"/>
    </row>
    <row r="276" spans="18:18" s="1" customFormat="1" ht="14.25" x14ac:dyDescent="0.2">
      <c r="R276" s="2"/>
    </row>
    <row r="277" spans="18:18" s="1" customFormat="1" ht="14.25" x14ac:dyDescent="0.2">
      <c r="R277" s="2"/>
    </row>
    <row r="278" spans="18:18" s="1" customFormat="1" ht="14.25" x14ac:dyDescent="0.2">
      <c r="R278" s="2"/>
    </row>
    <row r="279" spans="18:18" s="1" customFormat="1" ht="14.25" x14ac:dyDescent="0.2">
      <c r="R279" s="2"/>
    </row>
    <row r="280" spans="18:18" s="1" customFormat="1" ht="14.25" x14ac:dyDescent="0.2">
      <c r="R280" s="2"/>
    </row>
    <row r="281" spans="18:18" s="1" customFormat="1" ht="14.25" x14ac:dyDescent="0.2">
      <c r="R281" s="2"/>
    </row>
    <row r="282" spans="18:18" s="1" customFormat="1" ht="14.25" x14ac:dyDescent="0.2">
      <c r="R282" s="2"/>
    </row>
    <row r="283" spans="18:18" s="1" customFormat="1" ht="14.25" x14ac:dyDescent="0.2">
      <c r="R283" s="2"/>
    </row>
    <row r="284" spans="18:18" s="1" customFormat="1" ht="14.25" x14ac:dyDescent="0.2">
      <c r="R284" s="2"/>
    </row>
    <row r="285" spans="18:18" s="1" customFormat="1" ht="14.25" x14ac:dyDescent="0.2">
      <c r="R285" s="2"/>
    </row>
    <row r="286" spans="18:18" s="1" customFormat="1" ht="14.25" x14ac:dyDescent="0.2">
      <c r="R286" s="2"/>
    </row>
    <row r="287" spans="18:18" s="1" customFormat="1" ht="14.25" x14ac:dyDescent="0.2">
      <c r="R287" s="2"/>
    </row>
    <row r="288" spans="18:18" s="1" customFormat="1" ht="14.25" x14ac:dyDescent="0.2">
      <c r="R288" s="2"/>
    </row>
    <row r="289" spans="18:18" s="1" customFormat="1" ht="14.25" x14ac:dyDescent="0.2">
      <c r="R289" s="2"/>
    </row>
    <row r="290" spans="18:18" s="1" customFormat="1" ht="14.25" x14ac:dyDescent="0.2">
      <c r="R290" s="2"/>
    </row>
    <row r="291" spans="18:18" s="1" customFormat="1" ht="14.25" x14ac:dyDescent="0.2">
      <c r="R291" s="2"/>
    </row>
    <row r="292" spans="18:18" s="1" customFormat="1" ht="14.25" x14ac:dyDescent="0.2">
      <c r="R292" s="2"/>
    </row>
    <row r="293" spans="18:18" s="1" customFormat="1" ht="14.25" x14ac:dyDescent="0.2">
      <c r="R293" s="2"/>
    </row>
    <row r="294" spans="18:18" s="1" customFormat="1" ht="14.25" x14ac:dyDescent="0.2">
      <c r="R294" s="2"/>
    </row>
    <row r="295" spans="18:18" s="1" customFormat="1" ht="14.25" x14ac:dyDescent="0.2">
      <c r="R295" s="2"/>
    </row>
    <row r="296" spans="18:18" s="1" customFormat="1" ht="14.25" x14ac:dyDescent="0.2">
      <c r="R296" s="2"/>
    </row>
    <row r="297" spans="18:18" s="1" customFormat="1" ht="14.25" x14ac:dyDescent="0.2">
      <c r="R297" s="2"/>
    </row>
    <row r="298" spans="18:18" s="1" customFormat="1" ht="14.25" x14ac:dyDescent="0.2">
      <c r="R298" s="2"/>
    </row>
    <row r="299" spans="18:18" s="1" customFormat="1" ht="14.25" x14ac:dyDescent="0.2">
      <c r="R299" s="2"/>
    </row>
    <row r="300" spans="18:18" s="1" customFormat="1" ht="14.25" x14ac:dyDescent="0.2">
      <c r="R300" s="2"/>
    </row>
    <row r="301" spans="18:18" s="1" customFormat="1" ht="14.25" x14ac:dyDescent="0.2">
      <c r="R301" s="2"/>
    </row>
    <row r="302" spans="18:18" s="1" customFormat="1" ht="14.25" x14ac:dyDescent="0.2">
      <c r="R302" s="2"/>
    </row>
    <row r="303" spans="18:18" s="1" customFormat="1" ht="14.25" x14ac:dyDescent="0.2">
      <c r="R303" s="2"/>
    </row>
    <row r="304" spans="18:18" s="1" customFormat="1" ht="14.25" x14ac:dyDescent="0.2">
      <c r="R304" s="2"/>
    </row>
    <row r="305" spans="18:18" s="1" customFormat="1" ht="14.25" x14ac:dyDescent="0.2">
      <c r="R305" s="2"/>
    </row>
    <row r="306" spans="18:18" s="1" customFormat="1" ht="14.25" x14ac:dyDescent="0.2">
      <c r="R306" s="2"/>
    </row>
    <row r="307" spans="18:18" s="1" customFormat="1" ht="14.25" x14ac:dyDescent="0.2">
      <c r="R307" s="2"/>
    </row>
    <row r="308" spans="18:18" s="1" customFormat="1" ht="14.25" x14ac:dyDescent="0.2">
      <c r="R308" s="2"/>
    </row>
    <row r="309" spans="18:18" s="1" customFormat="1" ht="14.25" x14ac:dyDescent="0.2">
      <c r="R309" s="2"/>
    </row>
    <row r="310" spans="18:18" s="1" customFormat="1" ht="14.25" x14ac:dyDescent="0.2">
      <c r="R310" s="2"/>
    </row>
    <row r="311" spans="18:18" s="1" customFormat="1" ht="14.25" x14ac:dyDescent="0.2">
      <c r="R311" s="2"/>
    </row>
    <row r="312" spans="18:18" s="1" customFormat="1" ht="14.25" x14ac:dyDescent="0.2">
      <c r="R312" s="2"/>
    </row>
    <row r="313" spans="18:18" s="1" customFormat="1" ht="14.25" x14ac:dyDescent="0.2">
      <c r="R313" s="2"/>
    </row>
    <row r="314" spans="18:18" s="1" customFormat="1" ht="14.25" x14ac:dyDescent="0.2">
      <c r="R314" s="2"/>
    </row>
    <row r="315" spans="18:18" s="1" customFormat="1" ht="14.25" x14ac:dyDescent="0.2">
      <c r="R315" s="2"/>
    </row>
    <row r="316" spans="18:18" s="1" customFormat="1" ht="14.25" x14ac:dyDescent="0.2">
      <c r="R316" s="2"/>
    </row>
    <row r="317" spans="18:18" s="1" customFormat="1" ht="14.25" x14ac:dyDescent="0.2">
      <c r="R317" s="2"/>
    </row>
    <row r="318" spans="18:18" s="1" customFormat="1" ht="14.25" x14ac:dyDescent="0.2">
      <c r="R318" s="2"/>
    </row>
    <row r="319" spans="18:18" s="1" customFormat="1" ht="14.25" x14ac:dyDescent="0.2">
      <c r="R319" s="2"/>
    </row>
    <row r="320" spans="18:18" s="1" customFormat="1" ht="14.25" x14ac:dyDescent="0.2">
      <c r="R320" s="2"/>
    </row>
    <row r="321" spans="18:18" s="1" customFormat="1" ht="14.25" x14ac:dyDescent="0.2">
      <c r="R321" s="2"/>
    </row>
    <row r="322" spans="18:18" s="1" customFormat="1" ht="14.25" x14ac:dyDescent="0.2">
      <c r="R322" s="2"/>
    </row>
    <row r="323" spans="18:18" s="1" customFormat="1" ht="14.25" x14ac:dyDescent="0.2">
      <c r="R323" s="2"/>
    </row>
    <row r="324" spans="18:18" s="1" customFormat="1" ht="14.25" x14ac:dyDescent="0.2">
      <c r="R324" s="2"/>
    </row>
    <row r="325" spans="18:18" s="1" customFormat="1" ht="14.25" x14ac:dyDescent="0.2">
      <c r="R325" s="2"/>
    </row>
    <row r="326" spans="18:18" s="1" customFormat="1" ht="14.25" x14ac:dyDescent="0.2">
      <c r="R326" s="2"/>
    </row>
    <row r="327" spans="18:18" s="1" customFormat="1" ht="14.25" x14ac:dyDescent="0.2">
      <c r="R327" s="2"/>
    </row>
    <row r="328" spans="18:18" s="1" customFormat="1" ht="14.25" x14ac:dyDescent="0.2">
      <c r="R328" s="2"/>
    </row>
    <row r="329" spans="18:18" s="1" customFormat="1" ht="14.25" x14ac:dyDescent="0.2">
      <c r="R329" s="2"/>
    </row>
    <row r="330" spans="18:18" s="1" customFormat="1" ht="14.25" x14ac:dyDescent="0.2">
      <c r="R330" s="2"/>
    </row>
    <row r="331" spans="18:18" s="1" customFormat="1" ht="14.25" x14ac:dyDescent="0.2">
      <c r="R331" s="2"/>
    </row>
    <row r="332" spans="18:18" s="1" customFormat="1" ht="14.25" x14ac:dyDescent="0.2">
      <c r="R332" s="2"/>
    </row>
    <row r="333" spans="18:18" s="1" customFormat="1" ht="14.25" x14ac:dyDescent="0.2">
      <c r="R333" s="2"/>
    </row>
    <row r="334" spans="18:18" s="1" customFormat="1" ht="14.25" x14ac:dyDescent="0.2">
      <c r="R334" s="2"/>
    </row>
    <row r="335" spans="18:18" s="1" customFormat="1" ht="14.25" x14ac:dyDescent="0.2">
      <c r="R335" s="2"/>
    </row>
    <row r="336" spans="18:18" s="1" customFormat="1" ht="14.25" x14ac:dyDescent="0.2">
      <c r="R336" s="2"/>
    </row>
    <row r="337" spans="18:18" s="1" customFormat="1" ht="14.25" x14ac:dyDescent="0.2">
      <c r="R337" s="2"/>
    </row>
    <row r="338" spans="18:18" s="1" customFormat="1" ht="14.25" x14ac:dyDescent="0.2">
      <c r="R338" s="2"/>
    </row>
    <row r="339" spans="18:18" s="1" customFormat="1" ht="14.25" x14ac:dyDescent="0.2">
      <c r="R339" s="2"/>
    </row>
    <row r="340" spans="18:18" s="1" customFormat="1" ht="14.25" x14ac:dyDescent="0.2">
      <c r="R340" s="2"/>
    </row>
    <row r="341" spans="18:18" s="1" customFormat="1" ht="14.25" x14ac:dyDescent="0.2">
      <c r="R341" s="2"/>
    </row>
    <row r="342" spans="18:18" s="1" customFormat="1" ht="14.25" x14ac:dyDescent="0.2">
      <c r="R342" s="2"/>
    </row>
    <row r="343" spans="18:18" s="1" customFormat="1" ht="14.25" x14ac:dyDescent="0.2">
      <c r="R343" s="2"/>
    </row>
    <row r="344" spans="18:18" s="1" customFormat="1" ht="14.25" x14ac:dyDescent="0.2">
      <c r="R344" s="2"/>
    </row>
    <row r="345" spans="18:18" s="1" customFormat="1" ht="14.25" x14ac:dyDescent="0.2">
      <c r="R345" s="2"/>
    </row>
    <row r="346" spans="18:18" s="1" customFormat="1" ht="14.25" x14ac:dyDescent="0.2">
      <c r="R346" s="2"/>
    </row>
    <row r="347" spans="18:18" s="1" customFormat="1" ht="14.25" x14ac:dyDescent="0.2">
      <c r="R347" s="2"/>
    </row>
    <row r="348" spans="18:18" s="1" customFormat="1" ht="14.25" x14ac:dyDescent="0.2">
      <c r="R348" s="2"/>
    </row>
    <row r="349" spans="18:18" s="1" customFormat="1" ht="14.25" x14ac:dyDescent="0.2">
      <c r="R349" s="2"/>
    </row>
    <row r="350" spans="18:18" s="1" customFormat="1" ht="14.25" x14ac:dyDescent="0.2">
      <c r="R350" s="2"/>
    </row>
    <row r="351" spans="18:18" s="1" customFormat="1" ht="14.25" x14ac:dyDescent="0.2">
      <c r="R351" s="2"/>
    </row>
    <row r="352" spans="18:18" s="1" customFormat="1" ht="14.25" x14ac:dyDescent="0.2">
      <c r="R352" s="2"/>
    </row>
    <row r="353" spans="18:18" s="1" customFormat="1" ht="14.25" x14ac:dyDescent="0.2">
      <c r="R353" s="2"/>
    </row>
    <row r="354" spans="18:18" s="1" customFormat="1" ht="14.25" x14ac:dyDescent="0.2">
      <c r="R354" s="2"/>
    </row>
    <row r="355" spans="18:18" s="1" customFormat="1" ht="14.25" x14ac:dyDescent="0.2">
      <c r="R355" s="2"/>
    </row>
    <row r="356" spans="18:18" s="1" customFormat="1" ht="14.25" x14ac:dyDescent="0.2">
      <c r="R356" s="2"/>
    </row>
    <row r="357" spans="18:18" s="1" customFormat="1" ht="14.25" x14ac:dyDescent="0.2">
      <c r="R357" s="2"/>
    </row>
    <row r="358" spans="18:18" s="1" customFormat="1" ht="14.25" x14ac:dyDescent="0.2">
      <c r="R358" s="2"/>
    </row>
    <row r="359" spans="18:18" s="1" customFormat="1" ht="14.25" x14ac:dyDescent="0.2">
      <c r="R359" s="2"/>
    </row>
    <row r="360" spans="18:18" s="1" customFormat="1" ht="14.25" x14ac:dyDescent="0.2">
      <c r="R360" s="2"/>
    </row>
    <row r="361" spans="18:18" s="1" customFormat="1" ht="14.25" x14ac:dyDescent="0.2">
      <c r="R361" s="2"/>
    </row>
    <row r="362" spans="18:18" s="1" customFormat="1" ht="14.25" x14ac:dyDescent="0.2">
      <c r="R362" s="2"/>
    </row>
    <row r="363" spans="18:18" s="1" customFormat="1" ht="14.25" x14ac:dyDescent="0.2">
      <c r="R363" s="2"/>
    </row>
    <row r="364" spans="18:18" s="1" customFormat="1" ht="14.25" x14ac:dyDescent="0.2">
      <c r="R364" s="2"/>
    </row>
    <row r="365" spans="18:18" s="1" customFormat="1" ht="14.25" x14ac:dyDescent="0.2">
      <c r="R365" s="2"/>
    </row>
    <row r="366" spans="18:18" s="1" customFormat="1" ht="14.25" x14ac:dyDescent="0.2">
      <c r="R366" s="2"/>
    </row>
    <row r="367" spans="18:18" s="1" customFormat="1" ht="14.25" x14ac:dyDescent="0.2">
      <c r="R367" s="2"/>
    </row>
    <row r="368" spans="18:18" s="1" customFormat="1" ht="14.25" x14ac:dyDescent="0.2">
      <c r="R368" s="2"/>
    </row>
    <row r="369" spans="18:18" s="1" customFormat="1" ht="14.25" x14ac:dyDescent="0.2">
      <c r="R369" s="2"/>
    </row>
    <row r="370" spans="18:18" s="1" customFormat="1" ht="14.25" x14ac:dyDescent="0.2">
      <c r="R370" s="2"/>
    </row>
    <row r="371" spans="18:18" s="1" customFormat="1" ht="14.25" x14ac:dyDescent="0.2">
      <c r="R371" s="2"/>
    </row>
    <row r="372" spans="18:18" s="1" customFormat="1" ht="14.25" x14ac:dyDescent="0.2">
      <c r="R372" s="2"/>
    </row>
    <row r="373" spans="18:18" s="1" customFormat="1" ht="14.25" x14ac:dyDescent="0.2">
      <c r="R373" s="2"/>
    </row>
    <row r="374" spans="18:18" s="1" customFormat="1" ht="14.25" x14ac:dyDescent="0.2">
      <c r="R374" s="2"/>
    </row>
    <row r="375" spans="18:18" s="1" customFormat="1" ht="14.25" x14ac:dyDescent="0.2">
      <c r="R375" s="2"/>
    </row>
    <row r="376" spans="18:18" s="1" customFormat="1" ht="14.25" x14ac:dyDescent="0.2">
      <c r="R376" s="2"/>
    </row>
    <row r="377" spans="18:18" s="1" customFormat="1" ht="14.25" x14ac:dyDescent="0.2">
      <c r="R377" s="2"/>
    </row>
    <row r="378" spans="18:18" s="1" customFormat="1" ht="14.25" x14ac:dyDescent="0.2">
      <c r="R378" s="2"/>
    </row>
    <row r="379" spans="18:18" s="1" customFormat="1" ht="14.25" x14ac:dyDescent="0.2">
      <c r="R379" s="2"/>
    </row>
    <row r="380" spans="18:18" s="1" customFormat="1" ht="14.25" x14ac:dyDescent="0.2">
      <c r="R380" s="2"/>
    </row>
    <row r="381" spans="18:18" s="1" customFormat="1" ht="14.25" x14ac:dyDescent="0.2">
      <c r="R381" s="2"/>
    </row>
    <row r="382" spans="18:18" s="1" customFormat="1" ht="14.25" x14ac:dyDescent="0.2">
      <c r="R382" s="2"/>
    </row>
    <row r="383" spans="18:18" s="1" customFormat="1" ht="14.25" x14ac:dyDescent="0.2">
      <c r="R383" s="2"/>
    </row>
    <row r="384" spans="18:18" s="1" customFormat="1" ht="14.25" x14ac:dyDescent="0.2">
      <c r="R384" s="2"/>
    </row>
    <row r="385" spans="18:18" s="1" customFormat="1" ht="14.25" x14ac:dyDescent="0.2">
      <c r="R385" s="2"/>
    </row>
    <row r="386" spans="18:18" s="1" customFormat="1" ht="14.25" x14ac:dyDescent="0.2">
      <c r="R386" s="2"/>
    </row>
    <row r="387" spans="18:18" s="1" customFormat="1" ht="14.25" x14ac:dyDescent="0.2">
      <c r="R387" s="2"/>
    </row>
    <row r="388" spans="18:18" s="1" customFormat="1" ht="14.25" x14ac:dyDescent="0.2">
      <c r="R388" s="2"/>
    </row>
    <row r="389" spans="18:18" s="1" customFormat="1" ht="14.25" x14ac:dyDescent="0.2">
      <c r="R389" s="2"/>
    </row>
    <row r="390" spans="18:18" s="1" customFormat="1" ht="14.25" x14ac:dyDescent="0.2">
      <c r="R390" s="2"/>
    </row>
    <row r="391" spans="18:18" s="1" customFormat="1" ht="14.25" x14ac:dyDescent="0.2">
      <c r="R391" s="2"/>
    </row>
    <row r="392" spans="18:18" s="1" customFormat="1" ht="14.25" x14ac:dyDescent="0.2">
      <c r="R392" s="2"/>
    </row>
    <row r="393" spans="18:18" s="1" customFormat="1" ht="14.25" x14ac:dyDescent="0.2">
      <c r="R393" s="2"/>
    </row>
    <row r="394" spans="18:18" s="1" customFormat="1" ht="14.25" x14ac:dyDescent="0.2">
      <c r="R394" s="2"/>
    </row>
    <row r="395" spans="18:18" s="1" customFormat="1" ht="14.25" x14ac:dyDescent="0.2">
      <c r="R395" s="2"/>
    </row>
    <row r="396" spans="18:18" s="1" customFormat="1" ht="14.25" x14ac:dyDescent="0.2">
      <c r="R396" s="2"/>
    </row>
    <row r="397" spans="18:18" s="1" customFormat="1" ht="14.25" x14ac:dyDescent="0.2">
      <c r="R397" s="2"/>
    </row>
    <row r="398" spans="18:18" s="1" customFormat="1" ht="14.25" x14ac:dyDescent="0.2">
      <c r="R398" s="2"/>
    </row>
    <row r="399" spans="18:18" s="1" customFormat="1" ht="14.25" x14ac:dyDescent="0.2">
      <c r="R399" s="2"/>
    </row>
    <row r="400" spans="18:18" s="1" customFormat="1" ht="14.25" x14ac:dyDescent="0.2">
      <c r="R400" s="2"/>
    </row>
    <row r="401" spans="18:18" s="1" customFormat="1" ht="14.25" x14ac:dyDescent="0.2">
      <c r="R401" s="2"/>
    </row>
    <row r="402" spans="18:18" s="1" customFormat="1" ht="14.25" x14ac:dyDescent="0.2">
      <c r="R402" s="2"/>
    </row>
    <row r="403" spans="18:18" s="1" customFormat="1" ht="14.25" x14ac:dyDescent="0.2">
      <c r="R403" s="2"/>
    </row>
    <row r="404" spans="18:18" s="1" customFormat="1" ht="14.25" x14ac:dyDescent="0.2">
      <c r="R404" s="2"/>
    </row>
    <row r="405" spans="18:18" s="1" customFormat="1" ht="14.25" x14ac:dyDescent="0.2">
      <c r="R405" s="2"/>
    </row>
    <row r="406" spans="18:18" s="1" customFormat="1" ht="14.25" x14ac:dyDescent="0.2">
      <c r="R406" s="2"/>
    </row>
    <row r="407" spans="18:18" s="1" customFormat="1" ht="14.25" x14ac:dyDescent="0.2">
      <c r="R407" s="2"/>
    </row>
    <row r="408" spans="18:18" s="1" customFormat="1" ht="14.25" x14ac:dyDescent="0.2">
      <c r="R408" s="2"/>
    </row>
    <row r="409" spans="18:18" s="1" customFormat="1" ht="14.25" x14ac:dyDescent="0.2">
      <c r="R409" s="2"/>
    </row>
    <row r="410" spans="18:18" s="1" customFormat="1" ht="14.25" x14ac:dyDescent="0.2">
      <c r="R410" s="2"/>
    </row>
    <row r="411" spans="18:18" s="1" customFormat="1" ht="14.25" x14ac:dyDescent="0.2">
      <c r="R411" s="2"/>
    </row>
    <row r="412" spans="18:18" s="1" customFormat="1" ht="14.25" x14ac:dyDescent="0.2">
      <c r="R412" s="2"/>
    </row>
    <row r="413" spans="18:18" s="1" customFormat="1" ht="14.25" x14ac:dyDescent="0.2">
      <c r="R413" s="2"/>
    </row>
    <row r="414" spans="18:18" s="1" customFormat="1" ht="14.25" x14ac:dyDescent="0.2">
      <c r="R414" s="2"/>
    </row>
    <row r="415" spans="18:18" s="1" customFormat="1" ht="14.25" x14ac:dyDescent="0.2">
      <c r="R415" s="2"/>
    </row>
    <row r="416" spans="18:18" s="1" customFormat="1" ht="14.25" x14ac:dyDescent="0.2">
      <c r="R416" s="2"/>
    </row>
    <row r="417" spans="1:18" s="1" customFormat="1" ht="14.25" x14ac:dyDescent="0.2">
      <c r="R417" s="2"/>
    </row>
    <row r="418" spans="1:18" s="1" customFormat="1" ht="14.25" x14ac:dyDescent="0.2">
      <c r="R418" s="2"/>
    </row>
    <row r="419" spans="1:18" s="1" customFormat="1" ht="14.25" x14ac:dyDescent="0.2">
      <c r="R419" s="2"/>
    </row>
    <row r="420" spans="1:18" s="1" customFormat="1" ht="14.25" x14ac:dyDescent="0.2">
      <c r="R420" s="2"/>
    </row>
    <row r="421" spans="1:18" s="1" customFormat="1" ht="14.25" x14ac:dyDescent="0.2">
      <c r="R421" s="2"/>
    </row>
    <row r="422" spans="1:18" s="1" customFormat="1" ht="14.25" x14ac:dyDescent="0.2">
      <c r="R422" s="2"/>
    </row>
    <row r="423" spans="1:18" s="1" customFormat="1" ht="14.25" x14ac:dyDescent="0.2">
      <c r="R423" s="2"/>
    </row>
    <row r="424" spans="1:18" s="1" customFormat="1" ht="14.25" x14ac:dyDescent="0.2">
      <c r="R424" s="2"/>
    </row>
    <row r="425" spans="1:18" s="1" customFormat="1" ht="14.25" x14ac:dyDescent="0.2">
      <c r="R425" s="2"/>
    </row>
    <row r="426" spans="1:18" s="1" customFormat="1" ht="14.25" x14ac:dyDescent="0.2">
      <c r="R426" s="2"/>
    </row>
    <row r="427" spans="1:18" s="1" customFormat="1" ht="14.25" x14ac:dyDescent="0.2">
      <c r="R427" s="2"/>
    </row>
    <row r="428" spans="1:18" s="1" customFormat="1" ht="14.25" x14ac:dyDescent="0.2">
      <c r="R428" s="2"/>
    </row>
    <row r="429" spans="1:18" s="1" customFormat="1" ht="14.25" x14ac:dyDescent="0.2">
      <c r="R429" s="2"/>
    </row>
    <row r="430" spans="1:18" s="1" customFormat="1" ht="14.25" x14ac:dyDescent="0.2">
      <c r="R430" s="2"/>
    </row>
    <row r="431" spans="1:18" s="1" customFormat="1" ht="14.25" x14ac:dyDescent="0.2">
      <c r="R431" s="2"/>
    </row>
    <row r="432" spans="1:18" s="1" customFormat="1" ht="14.25" x14ac:dyDescent="0.2">
      <c r="A432" s="6"/>
      <c r="B432" s="6"/>
      <c r="C432" s="6"/>
      <c r="D432" s="6"/>
      <c r="E432" s="6"/>
      <c r="F432" s="6"/>
      <c r="G432" s="6"/>
      <c r="H432" s="6"/>
      <c r="I432" s="6"/>
      <c r="J432" s="6"/>
      <c r="K432" s="6"/>
      <c r="L432" s="6"/>
      <c r="M432" s="6"/>
      <c r="N432" s="6"/>
      <c r="O432" s="6"/>
      <c r="P432" s="6"/>
      <c r="Q432" s="6"/>
      <c r="R432" s="2"/>
    </row>
    <row r="433" spans="1:18" s="1" customFormat="1" ht="14.25" x14ac:dyDescent="0.2">
      <c r="A433" s="6"/>
      <c r="B433" s="6"/>
      <c r="C433" s="6"/>
      <c r="D433" s="6"/>
      <c r="E433" s="6"/>
      <c r="F433" s="6"/>
      <c r="G433" s="6"/>
      <c r="H433" s="6"/>
      <c r="I433" s="6"/>
      <c r="J433" s="6"/>
      <c r="K433" s="6"/>
      <c r="L433" s="6"/>
      <c r="M433" s="6"/>
      <c r="N433" s="6"/>
      <c r="O433" s="6"/>
      <c r="P433" s="6"/>
      <c r="Q433" s="6"/>
      <c r="R433" s="2"/>
    </row>
    <row r="434" spans="1:18" s="1" customFormat="1" ht="14.25" x14ac:dyDescent="0.2">
      <c r="A434" s="6"/>
      <c r="B434" s="6"/>
      <c r="C434" s="6"/>
      <c r="D434" s="6"/>
      <c r="E434" s="6"/>
      <c r="F434" s="6"/>
      <c r="G434" s="6"/>
      <c r="H434" s="6"/>
      <c r="I434" s="6"/>
      <c r="J434" s="6"/>
      <c r="K434" s="6"/>
      <c r="L434" s="6"/>
      <c r="M434" s="6"/>
      <c r="N434" s="6"/>
      <c r="O434" s="6"/>
      <c r="P434" s="6"/>
      <c r="Q434" s="6"/>
      <c r="R434" s="2"/>
    </row>
    <row r="435" spans="1:18" s="1" customFormat="1" ht="14.25" x14ac:dyDescent="0.2">
      <c r="A435" s="6"/>
      <c r="B435" s="6"/>
      <c r="C435" s="6"/>
      <c r="D435" s="6"/>
      <c r="E435" s="6"/>
      <c r="F435" s="6"/>
      <c r="G435" s="6"/>
      <c r="H435" s="6"/>
      <c r="I435" s="6"/>
      <c r="J435" s="6"/>
      <c r="K435" s="6"/>
      <c r="L435" s="6"/>
      <c r="M435" s="6"/>
      <c r="N435" s="6"/>
      <c r="O435" s="6"/>
      <c r="P435" s="6"/>
      <c r="Q435" s="6"/>
      <c r="R435" s="2"/>
    </row>
    <row r="436" spans="1:18" s="1" customFormat="1" ht="14.25" x14ac:dyDescent="0.2">
      <c r="A436" s="6"/>
      <c r="B436" s="6"/>
      <c r="C436" s="6"/>
      <c r="D436" s="6"/>
      <c r="E436" s="6"/>
      <c r="F436" s="6"/>
      <c r="G436" s="6"/>
      <c r="H436" s="6"/>
      <c r="I436" s="6"/>
      <c r="J436" s="6"/>
      <c r="K436" s="6"/>
      <c r="L436" s="6"/>
      <c r="M436" s="6"/>
      <c r="N436" s="6"/>
      <c r="O436" s="6"/>
      <c r="P436" s="6"/>
      <c r="Q436" s="6"/>
      <c r="R436" s="2"/>
    </row>
    <row r="437" spans="1:18" s="1" customFormat="1" ht="14.25" x14ac:dyDescent="0.2">
      <c r="A437" s="6"/>
      <c r="B437" s="6"/>
      <c r="C437" s="6"/>
      <c r="D437" s="6"/>
      <c r="E437" s="6"/>
      <c r="F437" s="6"/>
      <c r="G437" s="6"/>
      <c r="H437" s="6"/>
      <c r="I437" s="6"/>
      <c r="J437" s="6"/>
      <c r="K437" s="6"/>
      <c r="L437" s="6"/>
      <c r="M437" s="6"/>
      <c r="N437" s="6"/>
      <c r="O437" s="6"/>
      <c r="P437" s="6"/>
      <c r="Q437" s="6"/>
      <c r="R437" s="2"/>
    </row>
    <row r="438" spans="1:18" s="1" customFormat="1" ht="14.25" x14ac:dyDescent="0.2">
      <c r="A438" s="6"/>
      <c r="B438" s="6"/>
      <c r="C438" s="6"/>
      <c r="D438" s="6"/>
      <c r="E438" s="6"/>
      <c r="F438" s="6"/>
      <c r="G438" s="6"/>
      <c r="H438" s="6"/>
      <c r="I438" s="6"/>
      <c r="J438" s="6"/>
      <c r="K438" s="6"/>
      <c r="L438" s="6"/>
      <c r="M438" s="6"/>
      <c r="N438" s="6"/>
      <c r="O438" s="6"/>
      <c r="P438" s="6"/>
      <c r="Q438" s="6"/>
      <c r="R438" s="2"/>
    </row>
    <row r="439" spans="1:18" s="1" customFormat="1" ht="14.25" x14ac:dyDescent="0.2">
      <c r="A439" s="6"/>
      <c r="B439" s="6"/>
      <c r="C439" s="6"/>
      <c r="D439" s="6"/>
      <c r="E439" s="6"/>
      <c r="F439" s="6"/>
      <c r="G439" s="6"/>
      <c r="H439" s="6"/>
      <c r="I439" s="6"/>
      <c r="J439" s="6"/>
      <c r="K439" s="6"/>
      <c r="L439" s="6"/>
      <c r="M439" s="6"/>
      <c r="N439" s="6"/>
      <c r="O439" s="6"/>
      <c r="P439" s="6"/>
      <c r="Q439" s="6"/>
      <c r="R439" s="2"/>
    </row>
    <row r="440" spans="1:18" s="1" customFormat="1" ht="14.25" x14ac:dyDescent="0.2">
      <c r="A440" s="6"/>
      <c r="B440" s="6"/>
      <c r="C440" s="6"/>
      <c r="D440" s="6"/>
      <c r="E440" s="6"/>
      <c r="F440" s="6"/>
      <c r="G440" s="6"/>
      <c r="H440" s="6"/>
      <c r="I440" s="6"/>
      <c r="J440" s="6"/>
      <c r="K440" s="6"/>
      <c r="L440" s="6"/>
      <c r="M440" s="6"/>
      <c r="N440" s="6"/>
      <c r="O440" s="6"/>
      <c r="P440" s="6"/>
      <c r="Q440" s="6"/>
      <c r="R440" s="2"/>
    </row>
    <row r="441" spans="1:18" s="1" customFormat="1" ht="14.25" x14ac:dyDescent="0.2">
      <c r="A441" s="6"/>
      <c r="B441" s="6"/>
      <c r="C441" s="6"/>
      <c r="D441" s="6"/>
      <c r="E441" s="6"/>
      <c r="F441" s="6"/>
      <c r="G441" s="6"/>
      <c r="H441" s="6"/>
      <c r="I441" s="6"/>
      <c r="J441" s="6"/>
      <c r="K441" s="6"/>
      <c r="L441" s="6"/>
      <c r="M441" s="6"/>
      <c r="N441" s="6"/>
      <c r="O441" s="6"/>
      <c r="P441" s="6"/>
      <c r="Q441" s="6"/>
      <c r="R441" s="2"/>
    </row>
    <row r="442" spans="1:18" s="1" customFormat="1" ht="14.25" x14ac:dyDescent="0.2">
      <c r="A442" s="6"/>
      <c r="B442" s="6"/>
      <c r="C442" s="6"/>
      <c r="D442" s="6"/>
      <c r="E442" s="6"/>
      <c r="F442" s="6"/>
      <c r="G442" s="6"/>
      <c r="H442" s="6"/>
      <c r="I442" s="6"/>
      <c r="J442" s="6"/>
      <c r="K442" s="6"/>
      <c r="L442" s="6"/>
      <c r="M442" s="6"/>
      <c r="N442" s="6"/>
      <c r="O442" s="6"/>
      <c r="P442" s="6"/>
      <c r="Q442" s="6"/>
      <c r="R442" s="2"/>
    </row>
    <row r="443" spans="1:18" s="1" customFormat="1" ht="14.25" x14ac:dyDescent="0.2">
      <c r="A443" s="6"/>
      <c r="B443" s="6"/>
      <c r="C443" s="6"/>
      <c r="D443" s="6"/>
      <c r="E443" s="6"/>
      <c r="F443" s="6"/>
      <c r="G443" s="6"/>
      <c r="H443" s="6"/>
      <c r="I443" s="6"/>
      <c r="J443" s="6"/>
      <c r="K443" s="6"/>
      <c r="L443" s="6"/>
      <c r="M443" s="6"/>
      <c r="N443" s="6"/>
      <c r="O443" s="6"/>
      <c r="P443" s="6"/>
      <c r="Q443" s="6"/>
      <c r="R443" s="2"/>
    </row>
    <row r="444" spans="1:18" s="1" customFormat="1" ht="14.25" x14ac:dyDescent="0.2">
      <c r="A444" s="6"/>
      <c r="B444" s="6"/>
      <c r="C444" s="6"/>
      <c r="D444" s="6"/>
      <c r="E444" s="6"/>
      <c r="F444" s="6"/>
      <c r="G444" s="6"/>
      <c r="H444" s="6"/>
      <c r="I444" s="6"/>
      <c r="J444" s="6"/>
      <c r="K444" s="6"/>
      <c r="L444" s="6"/>
      <c r="M444" s="6"/>
      <c r="N444" s="6"/>
      <c r="O444" s="6"/>
      <c r="P444" s="6"/>
      <c r="Q444" s="6"/>
      <c r="R444" s="2"/>
    </row>
    <row r="445" spans="1:18" s="1" customFormat="1" ht="14.25" x14ac:dyDescent="0.2">
      <c r="A445" s="6"/>
      <c r="B445" s="6"/>
      <c r="C445" s="6"/>
      <c r="D445" s="6"/>
      <c r="E445" s="6"/>
      <c r="F445" s="6"/>
      <c r="G445" s="6"/>
      <c r="H445" s="6"/>
      <c r="I445" s="6"/>
      <c r="J445" s="6"/>
      <c r="K445" s="6"/>
      <c r="L445" s="6"/>
      <c r="M445" s="6"/>
      <c r="N445" s="6"/>
      <c r="O445" s="6"/>
      <c r="P445" s="6"/>
      <c r="Q445" s="6"/>
      <c r="R445" s="2"/>
    </row>
    <row r="446" spans="1:18" s="1" customFormat="1" ht="14.25" x14ac:dyDescent="0.2">
      <c r="A446" s="6"/>
      <c r="B446" s="6"/>
      <c r="C446" s="6"/>
      <c r="D446" s="6"/>
      <c r="E446" s="6"/>
      <c r="F446" s="6"/>
      <c r="G446" s="6"/>
      <c r="H446" s="6"/>
      <c r="I446" s="6"/>
      <c r="J446" s="6"/>
      <c r="K446" s="6"/>
      <c r="L446" s="6"/>
      <c r="M446" s="6"/>
      <c r="N446" s="6"/>
      <c r="O446" s="6"/>
      <c r="P446" s="6"/>
      <c r="Q446" s="6"/>
      <c r="R446" s="2"/>
    </row>
  </sheetData>
  <mergeCells count="92">
    <mergeCell ref="E95:Q95"/>
    <mergeCell ref="E90:G90"/>
    <mergeCell ref="A110:Q110"/>
    <mergeCell ref="O92:Q92"/>
    <mergeCell ref="I104:Q104"/>
    <mergeCell ref="E103:G103"/>
    <mergeCell ref="G97:M97"/>
    <mergeCell ref="I103:Q103"/>
    <mergeCell ref="O90:Q90"/>
    <mergeCell ref="F21:I21"/>
    <mergeCell ref="C41:E41"/>
    <mergeCell ref="L69:P69"/>
    <mergeCell ref="F33:Q33"/>
    <mergeCell ref="C43:H43"/>
    <mergeCell ref="L41:P41"/>
    <mergeCell ref="A21:C21"/>
    <mergeCell ref="N21:P21"/>
    <mergeCell ref="F29:Q29"/>
    <mergeCell ref="L51:P51"/>
    <mergeCell ref="F25:K25"/>
    <mergeCell ref="F23:H23"/>
    <mergeCell ref="N63:P63"/>
    <mergeCell ref="N23:P23"/>
    <mergeCell ref="L61:P61"/>
    <mergeCell ref="F35:Q35"/>
    <mergeCell ref="A137:Q139"/>
    <mergeCell ref="E133:H133"/>
    <mergeCell ref="K133:Q133"/>
    <mergeCell ref="A133:C133"/>
    <mergeCell ref="A103:C103"/>
    <mergeCell ref="G77:K77"/>
    <mergeCell ref="G78:K78"/>
    <mergeCell ref="A73:F73"/>
    <mergeCell ref="L77:M77"/>
    <mergeCell ref="A77:F77"/>
    <mergeCell ref="L73:M73"/>
    <mergeCell ref="L74:M74"/>
    <mergeCell ref="L75:M75"/>
    <mergeCell ref="L76:M76"/>
    <mergeCell ref="G73:K73"/>
    <mergeCell ref="G74:K74"/>
    <mergeCell ref="G75:K75"/>
    <mergeCell ref="G76:K76"/>
    <mergeCell ref="A74:F74"/>
    <mergeCell ref="A76:F76"/>
    <mergeCell ref="A1:Q1"/>
    <mergeCell ref="A2:Q2"/>
    <mergeCell ref="A3:Q3"/>
    <mergeCell ref="F9:H9"/>
    <mergeCell ref="N7:Q7"/>
    <mergeCell ref="N9:Q9"/>
    <mergeCell ref="F7:I7"/>
    <mergeCell ref="F11:I11"/>
    <mergeCell ref="F19:I19"/>
    <mergeCell ref="F17:I17"/>
    <mergeCell ref="F15:I15"/>
    <mergeCell ref="N15:Q15"/>
    <mergeCell ref="N17:Q17"/>
    <mergeCell ref="N19:Q19"/>
    <mergeCell ref="F13:I13"/>
    <mergeCell ref="N76:P76"/>
    <mergeCell ref="F27:Q27"/>
    <mergeCell ref="A45:B45"/>
    <mergeCell ref="C53:E53"/>
    <mergeCell ref="C55:H55"/>
    <mergeCell ref="A75:F75"/>
    <mergeCell ref="I65:K65"/>
    <mergeCell ref="C67:H67"/>
    <mergeCell ref="L67:P67"/>
    <mergeCell ref="M45:O45"/>
    <mergeCell ref="M47:O47"/>
    <mergeCell ref="L53:P53"/>
    <mergeCell ref="C63:H63"/>
    <mergeCell ref="C61:E61"/>
    <mergeCell ref="N73:P73"/>
    <mergeCell ref="C69:E69"/>
    <mergeCell ref="A81:E81"/>
    <mergeCell ref="N78:P78"/>
    <mergeCell ref="L78:M78"/>
    <mergeCell ref="A78:F78"/>
    <mergeCell ref="L39:P39"/>
    <mergeCell ref="C39:H39"/>
    <mergeCell ref="L59:P59"/>
    <mergeCell ref="C59:H59"/>
    <mergeCell ref="A72:E72"/>
    <mergeCell ref="N77:P77"/>
    <mergeCell ref="I45:K45"/>
    <mergeCell ref="I47:K47"/>
    <mergeCell ref="N55:P55"/>
    <mergeCell ref="C51:H51"/>
    <mergeCell ref="N74:P74"/>
    <mergeCell ref="N75:P75"/>
  </mergeCells>
  <pageMargins left="0.78740157480314965" right="0.39370078740157483" top="0.59055118110236227" bottom="0.31496062992125984" header="0.23622047244094491" footer="0.19685039370078741"/>
  <pageSetup paperSize="9" scale="94" fitToHeight="0" orientation="portrait" r:id="rId1"/>
  <headerFooter alignWithMargins="0"/>
  <rowBreaks count="1" manualBreakCount="1">
    <brk id="79" max="1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Hilfsmappe!$A$1:$A$3</xm:f>
          </x14:formula1>
          <xm:sqref>H69</xm:sqref>
        </x14:dataValidation>
        <x14:dataValidation type="list" allowBlank="1" showInputMessage="1" showErrorMessage="1">
          <x14:formula1>
            <xm:f>Hilfsmappe!$A$1:$A$3</xm:f>
          </x14:formula1>
          <xm:sqref>Q73:Q78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99"/>
  <sheetViews>
    <sheetView showGridLines="0" zoomScaleNormal="100" workbookViewId="0"/>
  </sheetViews>
  <sheetFormatPr baseColWidth="10" defaultRowHeight="12.75" x14ac:dyDescent="0.2"/>
  <cols>
    <col min="1" max="1" width="2.42578125" style="90" customWidth="1"/>
    <col min="2" max="2" width="18.140625" style="90" customWidth="1"/>
    <col min="3" max="3" width="11.42578125" style="90"/>
    <col min="4" max="4" width="10.42578125" style="90" customWidth="1"/>
    <col min="5" max="7" width="11.42578125" style="90"/>
    <col min="8" max="8" width="12.85546875" style="90" customWidth="1"/>
    <col min="9" max="26" width="0" style="90" hidden="1" customWidth="1"/>
    <col min="27" max="16384" width="11.42578125" style="90"/>
  </cols>
  <sheetData>
    <row r="1" spans="1:9" ht="13.5" customHeight="1" x14ac:dyDescent="0.2">
      <c r="A1" s="424"/>
      <c r="B1" s="425"/>
      <c r="C1" s="425"/>
      <c r="D1" s="425"/>
      <c r="E1" s="425"/>
      <c r="F1" s="425"/>
      <c r="G1" s="425"/>
      <c r="H1" s="426"/>
      <c r="I1" s="91"/>
    </row>
    <row r="2" spans="1:9" ht="13.5" customHeight="1" x14ac:dyDescent="0.2">
      <c r="A2" s="427"/>
      <c r="B2" s="428"/>
      <c r="C2" s="428"/>
      <c r="D2" s="428"/>
      <c r="E2" s="428"/>
      <c r="F2" s="428"/>
      <c r="G2" s="428"/>
      <c r="H2" s="429"/>
      <c r="I2" s="91"/>
    </row>
    <row r="3" spans="1:9" ht="23.25" x14ac:dyDescent="0.35">
      <c r="A3" s="671" t="s">
        <v>220</v>
      </c>
      <c r="B3" s="672"/>
      <c r="C3" s="672"/>
      <c r="D3" s="672"/>
      <c r="E3" s="672"/>
      <c r="F3" s="672"/>
      <c r="G3" s="672"/>
      <c r="H3" s="673"/>
      <c r="I3" s="91"/>
    </row>
    <row r="4" spans="1:9" ht="13.5" customHeight="1" x14ac:dyDescent="0.4">
      <c r="A4" s="681"/>
      <c r="B4" s="682"/>
      <c r="C4" s="682"/>
      <c r="D4" s="682"/>
      <c r="E4" s="682"/>
      <c r="F4" s="682"/>
      <c r="G4" s="682"/>
      <c r="H4" s="683"/>
      <c r="I4" s="91"/>
    </row>
    <row r="5" spans="1:9" ht="13.5" customHeight="1" x14ac:dyDescent="0.2">
      <c r="A5" s="430"/>
      <c r="B5" s="431"/>
      <c r="C5" s="431"/>
      <c r="D5" s="431"/>
      <c r="E5" s="431"/>
      <c r="F5" s="431"/>
      <c r="G5" s="431"/>
      <c r="H5" s="432"/>
      <c r="I5" s="91"/>
    </row>
    <row r="6" spans="1:9" ht="14.25" x14ac:dyDescent="0.2">
      <c r="A6" s="135"/>
      <c r="B6" s="135"/>
      <c r="C6" s="135"/>
      <c r="D6" s="135"/>
      <c r="E6" s="135"/>
      <c r="F6" s="135"/>
      <c r="G6" s="135"/>
      <c r="H6" s="135"/>
      <c r="I6" s="135"/>
    </row>
    <row r="7" spans="1:9" ht="14.25" x14ac:dyDescent="0.2">
      <c r="A7" s="135"/>
      <c r="B7" s="135"/>
      <c r="C7" s="135"/>
      <c r="D7" s="135"/>
      <c r="E7" s="135"/>
      <c r="F7" s="135"/>
      <c r="G7" s="135"/>
      <c r="H7" s="135"/>
      <c r="I7" s="135"/>
    </row>
    <row r="8" spans="1:9" s="135" customFormat="1" ht="18" customHeight="1" x14ac:dyDescent="0.2">
      <c r="A8" s="684" t="s">
        <v>48</v>
      </c>
      <c r="B8" s="684"/>
      <c r="C8" s="686" t="str">
        <f>IF(GS_ZivHeiName&lt;&gt;"",GS_ZivHeiName,"")</f>
        <v/>
      </c>
      <c r="D8" s="686"/>
      <c r="E8" s="686"/>
      <c r="F8" s="135" t="s">
        <v>52</v>
      </c>
      <c r="G8" s="675" t="str">
        <f>IF(GS_ZivHeiVorname&lt;&gt;"",GS_ZivHeiVorname,"")</f>
        <v/>
      </c>
      <c r="H8" s="675"/>
    </row>
    <row r="9" spans="1:9" s="135" customFormat="1" ht="18" customHeight="1" x14ac:dyDescent="0.2">
      <c r="A9" s="684" t="s">
        <v>51</v>
      </c>
      <c r="B9" s="684"/>
      <c r="C9" s="675" t="str">
        <f>IF(GS_Adresse&lt;&gt;"",GS_Adresse,"")</f>
        <v/>
      </c>
      <c r="D9" s="685"/>
      <c r="E9" s="685"/>
      <c r="F9" s="685" t="str">
        <f>IF(GS_Adresse&lt;&gt;"",GS_Adresse,"")</f>
        <v/>
      </c>
      <c r="G9" s="685"/>
      <c r="H9" s="685"/>
    </row>
    <row r="10" spans="1:9" s="135" customFormat="1" ht="18" customHeight="1" x14ac:dyDescent="0.2">
      <c r="A10" s="684" t="s">
        <v>221</v>
      </c>
      <c r="B10" s="684"/>
      <c r="C10" s="675" t="str">
        <f>IF(GS_Ort&lt;&gt;"",GS_Ort,"")</f>
        <v/>
      </c>
      <c r="D10" s="685"/>
      <c r="E10" s="685"/>
      <c r="F10" s="685"/>
      <c r="G10" s="685"/>
      <c r="H10" s="685"/>
    </row>
    <row r="11" spans="1:9" s="135" customFormat="1" ht="18" customHeight="1" x14ac:dyDescent="0.2">
      <c r="A11" s="684" t="s">
        <v>49</v>
      </c>
      <c r="B11" s="684"/>
      <c r="C11" s="687" t="str">
        <f>IF(GS_ZivHeiGebDat&lt;&gt;"",GS_ZivHeiGebDat,"")</f>
        <v/>
      </c>
      <c r="D11" s="687"/>
      <c r="E11" s="92"/>
      <c r="F11" s="92"/>
      <c r="G11" s="92"/>
      <c r="H11" s="92"/>
    </row>
    <row r="12" spans="1:9" s="135" customFormat="1" ht="18" customHeight="1" x14ac:dyDescent="0.2">
      <c r="A12" s="331" t="s">
        <v>53</v>
      </c>
      <c r="B12" s="331"/>
      <c r="C12" s="670" t="str">
        <f>IF(GS_ZivGesAHV&lt;&gt;"",GS_ZivGesAHV,"")</f>
        <v/>
      </c>
      <c r="D12" s="670"/>
      <c r="E12" s="92"/>
      <c r="F12" s="92"/>
      <c r="G12" s="92"/>
      <c r="H12" s="92"/>
    </row>
    <row r="13" spans="1:9" s="135" customFormat="1" ht="14.25" x14ac:dyDescent="0.2"/>
    <row r="14" spans="1:9" s="135" customFormat="1" ht="14.25" x14ac:dyDescent="0.2"/>
    <row r="15" spans="1:9" s="135" customFormat="1" ht="14.25" x14ac:dyDescent="0.2">
      <c r="A15" s="135" t="s">
        <v>222</v>
      </c>
    </row>
    <row r="16" spans="1:9" s="135" customFormat="1" ht="14.25" x14ac:dyDescent="0.2"/>
    <row r="17" spans="1:8" s="135" customFormat="1" ht="9" customHeight="1" x14ac:dyDescent="0.2"/>
    <row r="18" spans="1:8" s="135" customFormat="1" ht="18" customHeight="1" x14ac:dyDescent="0.25">
      <c r="A18" s="680" t="s">
        <v>230</v>
      </c>
      <c r="B18" s="680"/>
      <c r="C18" s="680"/>
      <c r="D18" s="680"/>
      <c r="E18" s="680"/>
      <c r="F18" s="680"/>
      <c r="G18" s="680"/>
      <c r="H18" s="678"/>
    </row>
    <row r="19" spans="1:8" s="135" customFormat="1" ht="14.25" x14ac:dyDescent="0.2"/>
    <row r="20" spans="1:8" s="135" customFormat="1" ht="14.25" x14ac:dyDescent="0.2">
      <c r="A20" s="338" t="s">
        <v>224</v>
      </c>
    </row>
    <row r="21" spans="1:8" s="135" customFormat="1" ht="14.25" x14ac:dyDescent="0.2">
      <c r="A21" s="186" t="s">
        <v>225</v>
      </c>
      <c r="H21" s="92"/>
    </row>
    <row r="22" spans="1:8" s="135" customFormat="1" ht="9.75" customHeight="1" x14ac:dyDescent="0.2">
      <c r="H22" s="92"/>
    </row>
    <row r="23" spans="1:8" s="135" customFormat="1" ht="14.25" x14ac:dyDescent="0.2">
      <c r="A23" s="94" t="s">
        <v>7</v>
      </c>
      <c r="B23" s="677" t="s">
        <v>226</v>
      </c>
      <c r="C23" s="677"/>
      <c r="D23" s="677"/>
      <c r="E23" s="677"/>
      <c r="F23" s="677"/>
      <c r="G23" s="678"/>
      <c r="H23" s="678"/>
    </row>
    <row r="24" spans="1:8" s="135" customFormat="1" ht="9" customHeight="1" x14ac:dyDescent="0.2"/>
    <row r="25" spans="1:8" s="135" customFormat="1" ht="14.25" x14ac:dyDescent="0.2">
      <c r="A25" s="94" t="s">
        <v>7</v>
      </c>
      <c r="B25" s="690" t="s">
        <v>231</v>
      </c>
      <c r="C25" s="690"/>
      <c r="D25" s="690"/>
      <c r="E25" s="690"/>
      <c r="F25" s="690"/>
      <c r="G25" s="691"/>
      <c r="H25" s="691"/>
    </row>
    <row r="26" spans="1:8" s="9" customFormat="1" ht="7.5" customHeight="1" x14ac:dyDescent="0.2">
      <c r="A26" s="95"/>
      <c r="B26" s="676"/>
      <c r="C26" s="676"/>
      <c r="D26" s="676"/>
      <c r="E26" s="676"/>
      <c r="F26" s="676"/>
      <c r="G26" s="287"/>
    </row>
    <row r="27" spans="1:8" s="135" customFormat="1" ht="14.25" x14ac:dyDescent="0.2">
      <c r="A27" s="94" t="s">
        <v>7</v>
      </c>
      <c r="B27" s="677"/>
      <c r="C27" s="677"/>
      <c r="D27" s="677"/>
      <c r="E27" s="677"/>
      <c r="F27" s="677"/>
      <c r="G27" s="678"/>
      <c r="H27" s="678"/>
    </row>
    <row r="28" spans="1:8" s="9" customFormat="1" ht="7.5" customHeight="1" x14ac:dyDescent="0.2">
      <c r="A28" s="95"/>
      <c r="B28" s="676"/>
      <c r="C28" s="676"/>
      <c r="D28" s="676"/>
      <c r="E28" s="676"/>
      <c r="F28" s="676"/>
      <c r="G28" s="287"/>
    </row>
    <row r="29" spans="1:8" s="135" customFormat="1" ht="14.25" x14ac:dyDescent="0.2">
      <c r="A29" s="94" t="s">
        <v>7</v>
      </c>
      <c r="B29" s="677"/>
      <c r="C29" s="677"/>
      <c r="D29" s="677"/>
      <c r="E29" s="677"/>
      <c r="F29" s="677"/>
      <c r="G29" s="679"/>
      <c r="H29" s="678"/>
    </row>
    <row r="30" spans="1:8" s="9" customFormat="1" ht="9.75" customHeight="1" x14ac:dyDescent="0.2">
      <c r="A30" s="95"/>
      <c r="B30" s="676"/>
      <c r="C30" s="676"/>
      <c r="D30" s="676"/>
      <c r="E30" s="676"/>
      <c r="F30" s="676"/>
      <c r="G30" s="287"/>
    </row>
    <row r="31" spans="1:8" s="9" customFormat="1" ht="14.25" customHeight="1" x14ac:dyDescent="0.2">
      <c r="A31" s="95"/>
      <c r="B31" s="286"/>
      <c r="C31" s="286"/>
      <c r="D31" s="286"/>
      <c r="E31" s="286"/>
      <c r="F31" s="286"/>
      <c r="G31" s="287"/>
    </row>
    <row r="32" spans="1:8" s="135" customFormat="1" ht="14.25" customHeight="1" x14ac:dyDescent="0.2">
      <c r="A32" s="186" t="s">
        <v>227</v>
      </c>
    </row>
    <row r="33" spans="1:8" s="135" customFormat="1" ht="14.25" x14ac:dyDescent="0.2"/>
    <row r="34" spans="1:8" ht="14.25" x14ac:dyDescent="0.2">
      <c r="A34" s="135"/>
      <c r="B34" s="135"/>
    </row>
    <row r="35" spans="1:8" s="135" customFormat="1" ht="14.25" customHeight="1" x14ac:dyDescent="0.2">
      <c r="A35" s="347" t="s">
        <v>228</v>
      </c>
      <c r="C35" s="674" t="str">
        <f ca="1">Gesuch!A103&amp;", "&amp;TEXT(Gesuch!T103,"TT.MM.JJJJJ")</f>
        <v>, 05.12.2024</v>
      </c>
      <c r="D35" s="674"/>
      <c r="E35" s="674"/>
      <c r="F35" s="674"/>
      <c r="G35" s="92"/>
    </row>
    <row r="36" spans="1:8" s="135" customFormat="1" ht="14.25" x14ac:dyDescent="0.2">
      <c r="A36" s="186"/>
      <c r="C36" s="96"/>
      <c r="D36" s="286"/>
      <c r="E36" s="286"/>
      <c r="F36" s="286"/>
      <c r="G36" s="92"/>
    </row>
    <row r="37" spans="1:8" s="135" customFormat="1" ht="14.25" x14ac:dyDescent="0.2">
      <c r="A37" s="186"/>
      <c r="C37" s="96"/>
      <c r="D37" s="286"/>
      <c r="E37" s="286"/>
      <c r="F37" s="286"/>
      <c r="G37" s="92"/>
    </row>
    <row r="38" spans="1:8" s="135" customFormat="1" ht="14.25" x14ac:dyDescent="0.2">
      <c r="A38" s="186"/>
      <c r="H38" s="92"/>
    </row>
    <row r="39" spans="1:8" s="135" customFormat="1" ht="14.25" x14ac:dyDescent="0.2"/>
    <row r="40" spans="1:8" s="135" customFormat="1" ht="14.25" x14ac:dyDescent="0.2">
      <c r="A40" s="186" t="s">
        <v>229</v>
      </c>
      <c r="C40" s="675" t="str">
        <f>SUBSTITUTE(GS_ZivHeiName &amp; " " &amp; GS_ZivHeiVorname,"&lt;", "")</f>
        <v xml:space="preserve"> </v>
      </c>
      <c r="D40" s="675"/>
      <c r="E40" s="675"/>
      <c r="F40" s="675"/>
      <c r="G40" s="92"/>
    </row>
    <row r="41" spans="1:8" s="135" customFormat="1" ht="14.25" hidden="1" x14ac:dyDescent="0.2">
      <c r="C41" s="97"/>
      <c r="H41" s="92"/>
    </row>
    <row r="42" spans="1:8" s="135" customFormat="1" ht="14.25" hidden="1" x14ac:dyDescent="0.2">
      <c r="C42" s="97"/>
      <c r="H42" s="92"/>
    </row>
    <row r="43" spans="1:8" s="135" customFormat="1" ht="14.25" hidden="1" x14ac:dyDescent="0.2">
      <c r="C43" s="97"/>
      <c r="H43" s="92"/>
    </row>
    <row r="44" spans="1:8" s="135" customFormat="1" ht="14.25" hidden="1" x14ac:dyDescent="0.2">
      <c r="C44" s="97"/>
      <c r="H44" s="92"/>
    </row>
    <row r="45" spans="1:8" s="135" customFormat="1" ht="14.25" hidden="1" x14ac:dyDescent="0.2">
      <c r="C45" s="97"/>
      <c r="H45" s="92"/>
    </row>
    <row r="46" spans="1:8" s="135" customFormat="1" ht="14.25" hidden="1" x14ac:dyDescent="0.2">
      <c r="C46" s="97"/>
      <c r="H46" s="92"/>
    </row>
    <row r="47" spans="1:8" s="135" customFormat="1" ht="14.25" hidden="1" x14ac:dyDescent="0.2">
      <c r="C47" s="97"/>
      <c r="H47" s="92"/>
    </row>
    <row r="48" spans="1:8" s="135" customFormat="1" ht="14.25" hidden="1" x14ac:dyDescent="0.2">
      <c r="C48" s="97"/>
      <c r="H48" s="92"/>
    </row>
    <row r="49" spans="1:8" s="135" customFormat="1" ht="14.25" hidden="1" x14ac:dyDescent="0.2">
      <c r="C49" s="97"/>
      <c r="H49" s="92"/>
    </row>
    <row r="50" spans="1:8" s="135" customFormat="1" ht="14.25" hidden="1" x14ac:dyDescent="0.2">
      <c r="C50" s="97"/>
      <c r="H50" s="92"/>
    </row>
    <row r="51" spans="1:8" s="135" customFormat="1" ht="14.25" hidden="1" x14ac:dyDescent="0.2">
      <c r="C51" s="97"/>
      <c r="H51" s="92"/>
    </row>
    <row r="52" spans="1:8" s="135" customFormat="1" ht="14.25" hidden="1" x14ac:dyDescent="0.2">
      <c r="C52" s="97"/>
      <c r="H52" s="92"/>
    </row>
    <row r="53" spans="1:8" s="135" customFormat="1" ht="14.25" hidden="1" x14ac:dyDescent="0.2">
      <c r="C53" s="97"/>
      <c r="H53" s="92"/>
    </row>
    <row r="54" spans="1:8" s="135" customFormat="1" ht="14.25" hidden="1" x14ac:dyDescent="0.2">
      <c r="C54" s="97"/>
      <c r="H54" s="92"/>
    </row>
    <row r="55" spans="1:8" s="135" customFormat="1" ht="14.25" hidden="1" x14ac:dyDescent="0.2">
      <c r="C55" s="97"/>
      <c r="H55" s="92"/>
    </row>
    <row r="56" spans="1:8" s="135" customFormat="1" ht="14.25" hidden="1" x14ac:dyDescent="0.2">
      <c r="C56" s="97"/>
      <c r="H56" s="92"/>
    </row>
    <row r="57" spans="1:8" ht="14.25" hidden="1" x14ac:dyDescent="0.2">
      <c r="A57" s="135"/>
      <c r="B57" s="135"/>
      <c r="C57" s="97"/>
      <c r="D57" s="135"/>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A10:B10"/>
    <mergeCell ref="C10:H10"/>
    <mergeCell ref="A11:B11"/>
    <mergeCell ref="C11:D11"/>
    <mergeCell ref="A18:H18"/>
    <mergeCell ref="C12:D12"/>
    <mergeCell ref="A3:H3"/>
    <mergeCell ref="C35:F35"/>
    <mergeCell ref="C40:F40"/>
    <mergeCell ref="B25:H25"/>
    <mergeCell ref="B26:F26"/>
    <mergeCell ref="B27:H27"/>
    <mergeCell ref="B28:F28"/>
    <mergeCell ref="B29:H29"/>
    <mergeCell ref="B30:F30"/>
    <mergeCell ref="B23:H23"/>
    <mergeCell ref="A4:H4"/>
    <mergeCell ref="A8:B8"/>
    <mergeCell ref="C8:E8"/>
    <mergeCell ref="G8:H8"/>
    <mergeCell ref="A9:B9"/>
    <mergeCell ref="C9:H9"/>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744"/>
  <sheetViews>
    <sheetView showGridLines="0" zoomScaleNormal="100" zoomScaleSheetLayoutView="115" workbookViewId="0">
      <selection sqref="A1:J1"/>
    </sheetView>
  </sheetViews>
  <sheetFormatPr baseColWidth="10" defaultRowHeight="12.75" x14ac:dyDescent="0.2"/>
  <cols>
    <col min="1" max="1" width="3" style="14" customWidth="1"/>
    <col min="2" max="2" width="5" style="14" customWidth="1"/>
    <col min="3" max="3" width="12.85546875" style="14" customWidth="1"/>
    <col min="4" max="4" width="1.5703125" style="14" customWidth="1"/>
    <col min="5" max="5" width="15.28515625" style="14" customWidth="1"/>
    <col min="6" max="6" width="1.42578125" style="11" customWidth="1"/>
    <col min="7" max="7" width="25" style="14" customWidth="1"/>
    <col min="8" max="8" width="1.42578125" style="14" customWidth="1"/>
    <col min="9" max="9" width="37.5703125" style="14" customWidth="1"/>
    <col min="10" max="10" width="15.7109375" style="11" customWidth="1"/>
    <col min="11" max="11" width="7.7109375" style="14" customWidth="1"/>
    <col min="12" max="19" width="7.7109375" style="14" hidden="1" customWidth="1"/>
    <col min="20" max="26" width="11.42578125" style="14" hidden="1" customWidth="1"/>
    <col min="27" max="16384" width="11.42578125" style="14"/>
  </cols>
  <sheetData>
    <row r="1" spans="1:18" ht="41.25" customHeight="1" x14ac:dyDescent="0.2">
      <c r="A1" s="700" t="s">
        <v>232</v>
      </c>
      <c r="B1" s="701"/>
      <c r="C1" s="701"/>
      <c r="D1" s="701"/>
      <c r="E1" s="701"/>
      <c r="F1" s="701"/>
      <c r="G1" s="701"/>
      <c r="H1" s="701"/>
      <c r="I1" s="701"/>
      <c r="J1" s="702"/>
      <c r="K1" s="348"/>
      <c r="L1" s="348"/>
      <c r="M1" s="348"/>
      <c r="N1" s="348"/>
      <c r="O1" s="349"/>
      <c r="P1" s="349"/>
      <c r="Q1" s="349"/>
    </row>
    <row r="2" spans="1:18" ht="12.75" customHeight="1" x14ac:dyDescent="0.2">
      <c r="B2" s="350"/>
      <c r="C2" s="350"/>
      <c r="D2" s="350"/>
      <c r="E2" s="350"/>
      <c r="F2" s="350"/>
      <c r="G2" s="350"/>
      <c r="H2" s="350"/>
      <c r="I2" s="350"/>
      <c r="J2" s="350"/>
      <c r="K2" s="349"/>
      <c r="L2" s="349"/>
      <c r="M2" s="349"/>
      <c r="N2" s="349"/>
      <c r="O2" s="349"/>
      <c r="P2" s="349"/>
      <c r="Q2" s="349"/>
    </row>
    <row r="3" spans="1:18" ht="63.6" customHeight="1" x14ac:dyDescent="0.2">
      <c r="A3" s="692" t="s">
        <v>233</v>
      </c>
      <c r="B3" s="693"/>
      <c r="C3" s="693"/>
      <c r="D3" s="693"/>
      <c r="E3" s="693"/>
      <c r="F3" s="693"/>
      <c r="G3" s="693"/>
      <c r="H3" s="693"/>
      <c r="I3" s="693"/>
      <c r="J3" s="693"/>
      <c r="K3" s="351"/>
      <c r="L3" s="351"/>
      <c r="M3" s="351"/>
      <c r="N3" s="351"/>
      <c r="O3" s="351"/>
      <c r="P3" s="352"/>
      <c r="Q3" s="352"/>
      <c r="R3" s="353"/>
    </row>
    <row r="4" spans="1:18" ht="9" customHeight="1" x14ac:dyDescent="0.2">
      <c r="B4" s="354"/>
      <c r="C4" s="354"/>
      <c r="D4" s="354"/>
      <c r="E4" s="354"/>
      <c r="F4" s="354"/>
      <c r="G4" s="354"/>
      <c r="H4" s="354"/>
      <c r="I4" s="354"/>
      <c r="J4" s="354"/>
      <c r="K4" s="352"/>
      <c r="L4" s="352"/>
      <c r="M4" s="352"/>
      <c r="N4" s="352"/>
      <c r="O4" s="352"/>
      <c r="P4" s="352"/>
      <c r="Q4" s="352"/>
      <c r="R4" s="353"/>
    </row>
    <row r="5" spans="1:18" ht="10.5" customHeight="1" x14ac:dyDescent="0.2">
      <c r="B5" s="355"/>
      <c r="C5" s="355"/>
      <c r="D5" s="355"/>
      <c r="E5" s="355"/>
      <c r="F5" s="356"/>
      <c r="G5" s="355"/>
      <c r="H5" s="355"/>
      <c r="I5" s="355"/>
      <c r="J5" s="356"/>
      <c r="K5" s="352"/>
      <c r="L5" s="352"/>
      <c r="M5" s="352"/>
      <c r="N5" s="352"/>
      <c r="O5" s="352"/>
      <c r="P5" s="352"/>
      <c r="Q5" s="352"/>
    </row>
    <row r="6" spans="1:18" ht="18.75" customHeight="1" x14ac:dyDescent="0.2">
      <c r="A6" s="703" t="s">
        <v>234</v>
      </c>
      <c r="B6" s="704"/>
      <c r="C6" s="704"/>
      <c r="D6" s="704"/>
      <c r="E6" s="704"/>
      <c r="F6" s="704"/>
      <c r="G6" s="704"/>
      <c r="H6" s="704"/>
      <c r="I6" s="704"/>
      <c r="J6" s="704"/>
      <c r="K6" s="357"/>
      <c r="L6" s="357"/>
      <c r="M6" s="357"/>
      <c r="N6" s="357"/>
      <c r="O6" s="357"/>
      <c r="P6" s="357"/>
      <c r="Q6" s="357"/>
    </row>
    <row r="7" spans="1:18" ht="36" customHeight="1" x14ac:dyDescent="0.2">
      <c r="A7" s="358" t="s">
        <v>8</v>
      </c>
      <c r="B7" s="705" t="s">
        <v>235</v>
      </c>
      <c r="C7" s="706"/>
      <c r="D7" s="706"/>
      <c r="E7" s="706"/>
      <c r="F7" s="706"/>
      <c r="G7" s="706"/>
      <c r="H7" s="706"/>
      <c r="I7" s="706"/>
      <c r="J7" s="706"/>
      <c r="K7" s="352"/>
      <c r="L7" s="352"/>
      <c r="M7" s="352"/>
      <c r="N7" s="352"/>
      <c r="O7" s="352"/>
      <c r="P7" s="352"/>
      <c r="Q7" s="352"/>
    </row>
    <row r="8" spans="1:18" ht="34.5" customHeight="1" x14ac:dyDescent="0.2">
      <c r="A8" s="359" t="s">
        <v>8</v>
      </c>
      <c r="B8" s="705" t="s">
        <v>236</v>
      </c>
      <c r="C8" s="707"/>
      <c r="D8" s="707"/>
      <c r="E8" s="707"/>
      <c r="F8" s="707"/>
      <c r="G8" s="707"/>
      <c r="H8" s="707"/>
      <c r="I8" s="707"/>
      <c r="J8" s="707"/>
      <c r="K8" s="352"/>
      <c r="L8" s="352"/>
      <c r="M8" s="352"/>
      <c r="N8" s="352"/>
      <c r="O8" s="352"/>
      <c r="P8" s="352"/>
      <c r="Q8" s="352"/>
      <c r="R8" s="352"/>
    </row>
    <row r="9" spans="1:18" ht="21" customHeight="1" x14ac:dyDescent="0.2">
      <c r="A9" s="359" t="s">
        <v>8</v>
      </c>
      <c r="B9" s="705" t="s">
        <v>237</v>
      </c>
      <c r="C9" s="706"/>
      <c r="D9" s="706"/>
      <c r="E9" s="706"/>
      <c r="F9" s="706"/>
      <c r="G9" s="706"/>
      <c r="H9" s="706"/>
      <c r="I9" s="706"/>
      <c r="J9" s="706"/>
      <c r="K9" s="360"/>
      <c r="L9" s="360"/>
      <c r="M9" s="360"/>
      <c r="N9" s="360"/>
      <c r="O9" s="360"/>
      <c r="P9" s="360"/>
      <c r="Q9" s="360"/>
    </row>
    <row r="10" spans="1:18" ht="42.75" customHeight="1" x14ac:dyDescent="0.2">
      <c r="A10" s="359" t="s">
        <v>8</v>
      </c>
      <c r="B10" s="692" t="s">
        <v>238</v>
      </c>
      <c r="C10" s="693"/>
      <c r="D10" s="693"/>
      <c r="E10" s="693"/>
      <c r="F10" s="693"/>
      <c r="G10" s="693"/>
      <c r="H10" s="693"/>
      <c r="I10" s="693"/>
      <c r="J10" s="693"/>
      <c r="K10" s="361"/>
      <c r="L10" s="361"/>
      <c r="M10" s="361"/>
      <c r="N10" s="361"/>
      <c r="O10" s="361"/>
      <c r="P10" s="361"/>
      <c r="Q10" s="361"/>
    </row>
    <row r="11" spans="1:18" ht="15.75" hidden="1" customHeight="1" x14ac:dyDescent="0.2">
      <c r="B11" s="362"/>
      <c r="C11" s="362"/>
      <c r="D11" s="362"/>
      <c r="E11" s="362"/>
      <c r="F11" s="362"/>
      <c r="G11" s="362"/>
      <c r="H11" s="362"/>
      <c r="I11" s="362"/>
      <c r="J11" s="362"/>
      <c r="K11" s="361"/>
      <c r="L11" s="361"/>
      <c r="M11" s="361"/>
      <c r="N11" s="361"/>
      <c r="O11" s="361"/>
      <c r="P11" s="361"/>
      <c r="Q11" s="361"/>
    </row>
    <row r="12" spans="1:18" ht="34.5" hidden="1" customHeight="1" x14ac:dyDescent="0.2">
      <c r="B12" s="362"/>
      <c r="C12" s="362"/>
      <c r="D12" s="362"/>
      <c r="E12" s="362"/>
      <c r="F12" s="362"/>
      <c r="G12" s="362"/>
      <c r="H12" s="362"/>
      <c r="I12" s="362"/>
      <c r="J12" s="362"/>
      <c r="K12" s="360"/>
      <c r="L12" s="360"/>
      <c r="M12" s="360"/>
      <c r="N12" s="360"/>
      <c r="O12" s="360"/>
      <c r="P12" s="360"/>
      <c r="Q12" s="360"/>
    </row>
    <row r="13" spans="1:18" x14ac:dyDescent="0.2">
      <c r="B13" s="355"/>
      <c r="C13" s="355"/>
      <c r="D13" s="355"/>
      <c r="E13" s="355"/>
      <c r="F13" s="355"/>
      <c r="G13" s="694" t="s">
        <v>239</v>
      </c>
      <c r="H13" s="695"/>
      <c r="I13" s="695"/>
      <c r="J13" s="695"/>
      <c r="K13" s="352"/>
      <c r="L13" s="352"/>
      <c r="M13" s="352"/>
      <c r="N13" s="352"/>
      <c r="O13" s="352"/>
      <c r="P13" s="352"/>
      <c r="Q13" s="352"/>
      <c r="R13" s="352"/>
    </row>
    <row r="14" spans="1:18" x14ac:dyDescent="0.2">
      <c r="B14" s="355"/>
      <c r="C14" s="355"/>
      <c r="D14" s="355"/>
      <c r="E14" s="355"/>
      <c r="F14" s="355"/>
      <c r="G14" s="355"/>
      <c r="H14" s="355"/>
      <c r="I14" s="355"/>
      <c r="J14" s="355"/>
      <c r="K14" s="352"/>
      <c r="L14" s="352"/>
      <c r="M14" s="352"/>
      <c r="N14" s="352"/>
      <c r="O14" s="352"/>
      <c r="P14" s="352"/>
      <c r="Q14" s="352"/>
      <c r="R14" s="352"/>
    </row>
    <row r="15" spans="1:18" ht="15" customHeight="1" x14ac:dyDescent="0.25">
      <c r="A15" s="696" t="s">
        <v>240</v>
      </c>
      <c r="B15" s="697"/>
      <c r="C15" s="697"/>
      <c r="D15" s="697"/>
      <c r="E15" s="697"/>
      <c r="F15" s="697"/>
      <c r="G15" s="697"/>
      <c r="H15" s="697"/>
      <c r="I15" s="697"/>
      <c r="J15" s="697"/>
      <c r="K15" s="363"/>
      <c r="L15" s="363"/>
      <c r="M15" s="363"/>
      <c r="N15" s="363"/>
      <c r="O15" s="363"/>
      <c r="P15" s="363"/>
      <c r="Q15" s="363"/>
    </row>
    <row r="16" spans="1:18" x14ac:dyDescent="0.2">
      <c r="B16" s="355"/>
      <c r="C16" s="355"/>
      <c r="D16" s="355"/>
      <c r="E16" s="355"/>
      <c r="F16" s="356"/>
      <c r="G16" s="355"/>
      <c r="H16" s="355"/>
      <c r="I16" s="355"/>
      <c r="J16" s="356"/>
      <c r="K16" s="352"/>
      <c r="L16" s="352"/>
      <c r="M16" s="352"/>
      <c r="N16" s="352"/>
      <c r="O16" s="352"/>
      <c r="P16" s="352"/>
      <c r="Q16" s="352"/>
    </row>
    <row r="17" spans="1:17" ht="14.25" customHeight="1" x14ac:dyDescent="0.2">
      <c r="A17" s="698" t="s">
        <v>241</v>
      </c>
      <c r="B17" s="699"/>
      <c r="C17" s="699"/>
      <c r="D17" s="364"/>
      <c r="E17" s="365" t="s">
        <v>49</v>
      </c>
      <c r="F17" s="366"/>
      <c r="G17" s="365" t="s">
        <v>242</v>
      </c>
      <c r="H17" s="367"/>
      <c r="I17" s="698" t="s">
        <v>351</v>
      </c>
      <c r="J17" s="699"/>
      <c r="K17" s="368"/>
      <c r="L17" s="368"/>
      <c r="M17" s="368"/>
      <c r="N17" s="368"/>
      <c r="O17" s="368"/>
      <c r="P17" s="368"/>
      <c r="Q17" s="352"/>
    </row>
    <row r="18" spans="1:17" ht="5.0999999999999996" customHeight="1" x14ac:dyDescent="0.2">
      <c r="B18" s="369"/>
      <c r="C18" s="369"/>
      <c r="D18" s="370"/>
      <c r="E18" s="369"/>
      <c r="F18" s="370"/>
      <c r="G18" s="369"/>
      <c r="H18" s="369"/>
      <c r="I18" s="369"/>
      <c r="J18" s="371"/>
      <c r="K18" s="372"/>
      <c r="L18" s="372"/>
      <c r="M18" s="372"/>
      <c r="N18" s="372"/>
      <c r="O18" s="372"/>
      <c r="P18" s="373"/>
      <c r="Q18" s="372"/>
    </row>
    <row r="19" spans="1:17" ht="14.25" x14ac:dyDescent="0.2">
      <c r="A19" s="601"/>
      <c r="B19" s="601"/>
      <c r="C19" s="601"/>
      <c r="D19" s="374"/>
      <c r="E19" s="405"/>
      <c r="F19" s="374"/>
      <c r="G19" s="405"/>
      <c r="H19" s="374"/>
      <c r="I19" s="601"/>
      <c r="J19" s="601"/>
      <c r="K19" s="375"/>
      <c r="L19" s="375"/>
      <c r="M19" s="375"/>
      <c r="N19" s="375"/>
      <c r="O19" s="375"/>
      <c r="P19" s="375"/>
      <c r="Q19" s="372"/>
    </row>
    <row r="20" spans="1:17" ht="14.25" x14ac:dyDescent="0.2">
      <c r="A20" s="601"/>
      <c r="B20" s="601"/>
      <c r="C20" s="601"/>
      <c r="D20" s="376"/>
      <c r="E20" s="405"/>
      <c r="F20" s="376"/>
      <c r="G20" s="405"/>
      <c r="H20" s="374"/>
      <c r="I20" s="601"/>
      <c r="J20" s="601"/>
      <c r="K20" s="375"/>
      <c r="L20" s="375"/>
      <c r="M20" s="375"/>
      <c r="N20" s="375"/>
      <c r="O20" s="11"/>
      <c r="P20" s="11"/>
    </row>
    <row r="21" spans="1:17" ht="14.25" x14ac:dyDescent="0.2">
      <c r="A21" s="601"/>
      <c r="B21" s="601"/>
      <c r="C21" s="601"/>
      <c r="D21" s="376"/>
      <c r="E21" s="405"/>
      <c r="F21" s="376"/>
      <c r="G21" s="405"/>
      <c r="H21" s="374"/>
      <c r="I21" s="601"/>
      <c r="J21" s="601"/>
      <c r="K21" s="375"/>
      <c r="L21" s="375"/>
      <c r="M21" s="375"/>
      <c r="N21" s="375"/>
      <c r="O21" s="11"/>
    </row>
    <row r="22" spans="1:17" ht="14.25" x14ac:dyDescent="0.2">
      <c r="A22" s="601"/>
      <c r="B22" s="601"/>
      <c r="C22" s="601"/>
      <c r="D22" s="376"/>
      <c r="E22" s="405"/>
      <c r="F22" s="376"/>
      <c r="G22" s="405"/>
      <c r="H22" s="374"/>
      <c r="I22" s="601"/>
      <c r="J22" s="601"/>
      <c r="K22" s="375"/>
      <c r="L22" s="375"/>
      <c r="M22" s="375"/>
      <c r="N22" s="375"/>
      <c r="O22" s="11"/>
    </row>
    <row r="23" spans="1:17" ht="14.25" x14ac:dyDescent="0.2">
      <c r="A23" s="601"/>
      <c r="B23" s="601"/>
      <c r="C23" s="601"/>
      <c r="D23" s="377"/>
      <c r="E23" s="405"/>
      <c r="F23" s="376"/>
      <c r="G23" s="405"/>
      <c r="H23" s="374"/>
      <c r="I23" s="601"/>
      <c r="J23" s="601"/>
      <c r="K23" s="375"/>
      <c r="L23" s="375"/>
      <c r="M23" s="375"/>
      <c r="N23" s="375"/>
      <c r="O23" s="11"/>
    </row>
    <row r="24" spans="1:17" ht="14.25" x14ac:dyDescent="0.2">
      <c r="A24" s="601"/>
      <c r="B24" s="601"/>
      <c r="C24" s="601"/>
      <c r="D24" s="377"/>
      <c r="E24" s="405"/>
      <c r="F24" s="376"/>
      <c r="G24" s="405"/>
      <c r="H24" s="374"/>
      <c r="I24" s="601"/>
      <c r="J24" s="601"/>
      <c r="K24" s="375"/>
      <c r="L24" s="375"/>
      <c r="M24" s="375"/>
      <c r="N24" s="375"/>
      <c r="O24" s="11"/>
    </row>
    <row r="25" spans="1:17" ht="14.25" x14ac:dyDescent="0.2">
      <c r="A25" s="601"/>
      <c r="B25" s="601"/>
      <c r="C25" s="601"/>
      <c r="D25" s="377"/>
      <c r="E25" s="405"/>
      <c r="F25" s="376"/>
      <c r="G25" s="405"/>
      <c r="H25" s="374"/>
      <c r="I25" s="601"/>
      <c r="J25" s="601"/>
      <c r="K25" s="375"/>
      <c r="L25" s="375"/>
      <c r="M25" s="375"/>
      <c r="N25" s="375"/>
      <c r="O25" s="11"/>
    </row>
    <row r="26" spans="1:17" x14ac:dyDescent="0.2">
      <c r="B26" s="362"/>
      <c r="C26" s="362"/>
      <c r="D26" s="362"/>
      <c r="E26" s="362"/>
      <c r="F26" s="378"/>
      <c r="G26" s="362"/>
      <c r="H26" s="362"/>
      <c r="I26" s="362"/>
      <c r="J26" s="379"/>
      <c r="K26" s="11"/>
      <c r="L26" s="11"/>
      <c r="M26" s="11"/>
      <c r="N26" s="11"/>
      <c r="O26" s="11"/>
    </row>
    <row r="27" spans="1:17" ht="12.75" customHeight="1" x14ac:dyDescent="0.2">
      <c r="B27" s="362"/>
      <c r="C27" s="362"/>
      <c r="D27" s="362"/>
      <c r="E27" s="695"/>
      <c r="F27" s="695"/>
      <c r="G27" s="695"/>
      <c r="H27" s="695"/>
      <c r="I27" s="695"/>
      <c r="J27" s="695"/>
      <c r="K27" s="11"/>
      <c r="L27" s="11"/>
      <c r="M27" s="11"/>
      <c r="N27" s="11"/>
      <c r="O27" s="11"/>
    </row>
    <row r="28" spans="1:17" ht="8.25" customHeight="1" x14ac:dyDescent="0.2">
      <c r="B28" s="362"/>
      <c r="C28" s="362"/>
      <c r="D28" s="362"/>
      <c r="E28" s="362"/>
      <c r="F28" s="378"/>
      <c r="G28" s="362"/>
      <c r="H28" s="362"/>
      <c r="I28" s="362"/>
      <c r="J28" s="378"/>
      <c r="K28" s="11"/>
      <c r="L28" s="11"/>
      <c r="M28" s="11"/>
      <c r="N28" s="11"/>
      <c r="O28" s="11"/>
    </row>
    <row r="29" spans="1:17" ht="14.25" customHeight="1" x14ac:dyDescent="0.25">
      <c r="A29" s="696" t="s">
        <v>243</v>
      </c>
      <c r="B29" s="697"/>
      <c r="C29" s="697"/>
      <c r="D29" s="697"/>
      <c r="E29" s="697"/>
      <c r="F29" s="697"/>
      <c r="G29" s="697"/>
      <c r="H29" s="362"/>
      <c r="I29" s="362"/>
      <c r="J29" s="378"/>
      <c r="K29" s="11"/>
      <c r="L29" s="11"/>
      <c r="M29" s="11"/>
      <c r="N29" s="11"/>
      <c r="O29" s="11"/>
    </row>
    <row r="30" spans="1:17" ht="6.75" customHeight="1" x14ac:dyDescent="0.2">
      <c r="B30" s="362"/>
      <c r="C30" s="362"/>
      <c r="D30" s="362"/>
      <c r="E30" s="362"/>
      <c r="F30" s="378"/>
      <c r="G30" s="362"/>
      <c r="H30" s="362"/>
      <c r="I30" s="362"/>
      <c r="J30" s="378"/>
      <c r="K30" s="11"/>
      <c r="L30" s="11"/>
      <c r="M30" s="11"/>
      <c r="N30" s="11"/>
      <c r="O30" s="11"/>
    </row>
    <row r="31" spans="1:17" ht="38.25" customHeight="1" x14ac:dyDescent="0.2">
      <c r="A31" s="705" t="s">
        <v>244</v>
      </c>
      <c r="B31" s="706"/>
      <c r="C31" s="706"/>
      <c r="D31" s="706"/>
      <c r="E31" s="706"/>
      <c r="F31" s="706"/>
      <c r="G31" s="706"/>
      <c r="H31" s="706"/>
      <c r="I31" s="706"/>
      <c r="J31" s="706"/>
      <c r="K31" s="380"/>
      <c r="L31" s="380"/>
      <c r="M31" s="380"/>
      <c r="N31" s="380"/>
      <c r="O31" s="11"/>
    </row>
    <row r="32" spans="1:17" ht="17.25" customHeight="1" x14ac:dyDescent="0.2">
      <c r="F32" s="370"/>
      <c r="G32" s="369"/>
      <c r="H32" s="369"/>
      <c r="I32" s="708"/>
      <c r="J32" s="709"/>
      <c r="K32" s="381"/>
      <c r="L32" s="373"/>
      <c r="M32" s="373"/>
      <c r="N32" s="373"/>
      <c r="O32" s="11"/>
    </row>
    <row r="33" spans="1:15" ht="43.5" customHeight="1" x14ac:dyDescent="0.2">
      <c r="A33" s="710" t="s">
        <v>347</v>
      </c>
      <c r="B33" s="711"/>
      <c r="C33" s="711"/>
      <c r="D33" s="711"/>
      <c r="E33" s="711"/>
      <c r="F33" s="382"/>
      <c r="G33" s="383" t="s">
        <v>349</v>
      </c>
      <c r="H33" s="384"/>
      <c r="I33" s="710" t="s">
        <v>348</v>
      </c>
      <c r="J33" s="711"/>
      <c r="K33" s="385"/>
      <c r="L33" s="385"/>
      <c r="M33" s="385"/>
      <c r="N33" s="385"/>
      <c r="O33" s="11"/>
    </row>
    <row r="34" spans="1:15" ht="5.0999999999999996" customHeight="1" x14ac:dyDescent="0.2">
      <c r="B34" s="369"/>
      <c r="C34" s="369"/>
      <c r="D34" s="369"/>
      <c r="E34" s="369"/>
      <c r="F34" s="370"/>
      <c r="G34" s="369"/>
      <c r="H34" s="370"/>
      <c r="I34" s="369"/>
      <c r="J34" s="370"/>
      <c r="K34" s="373"/>
      <c r="L34" s="373"/>
      <c r="M34" s="373"/>
      <c r="N34" s="373"/>
      <c r="O34" s="11"/>
    </row>
    <row r="35" spans="1:15" ht="14.25" x14ac:dyDescent="0.2">
      <c r="A35" s="601"/>
      <c r="B35" s="601"/>
      <c r="C35" s="601"/>
      <c r="D35" s="601"/>
      <c r="E35" s="601"/>
      <c r="F35" s="386"/>
      <c r="G35" s="405"/>
      <c r="H35" s="374"/>
      <c r="I35" s="712"/>
      <c r="J35" s="712"/>
      <c r="K35" s="375"/>
      <c r="L35" s="375"/>
      <c r="M35" s="375"/>
      <c r="N35" s="375"/>
      <c r="O35" s="11"/>
    </row>
    <row r="36" spans="1:15" ht="14.25" x14ac:dyDescent="0.2">
      <c r="A36" s="601"/>
      <c r="B36" s="601"/>
      <c r="C36" s="601"/>
      <c r="D36" s="601"/>
      <c r="E36" s="601"/>
      <c r="F36" s="386"/>
      <c r="G36" s="405"/>
      <c r="H36" s="374"/>
      <c r="I36" s="712"/>
      <c r="J36" s="712"/>
      <c r="K36" s="375"/>
      <c r="L36" s="375"/>
      <c r="M36" s="375"/>
      <c r="N36" s="375"/>
      <c r="O36" s="11"/>
    </row>
    <row r="37" spans="1:15" ht="14.25" x14ac:dyDescent="0.2">
      <c r="A37" s="601"/>
      <c r="B37" s="601"/>
      <c r="C37" s="601"/>
      <c r="D37" s="601"/>
      <c r="E37" s="601"/>
      <c r="F37" s="386"/>
      <c r="G37" s="405"/>
      <c r="H37" s="374"/>
      <c r="I37" s="712"/>
      <c r="J37" s="712"/>
      <c r="K37" s="375"/>
      <c r="L37" s="375"/>
      <c r="M37" s="375"/>
      <c r="N37" s="375"/>
      <c r="O37" s="11"/>
    </row>
    <row r="38" spans="1:15" ht="14.25" x14ac:dyDescent="0.2">
      <c r="A38" s="601"/>
      <c r="B38" s="601"/>
      <c r="C38" s="601"/>
      <c r="D38" s="601"/>
      <c r="E38" s="601"/>
      <c r="F38" s="386"/>
      <c r="G38" s="405"/>
      <c r="H38" s="374"/>
      <c r="I38" s="712"/>
      <c r="J38" s="712"/>
      <c r="K38" s="375"/>
      <c r="L38" s="375"/>
      <c r="M38" s="375"/>
      <c r="N38" s="375"/>
      <c r="O38" s="11"/>
    </row>
    <row r="39" spans="1:15" ht="14.25" x14ac:dyDescent="0.2">
      <c r="A39" s="601"/>
      <c r="B39" s="601"/>
      <c r="C39" s="601"/>
      <c r="D39" s="601"/>
      <c r="E39" s="601"/>
      <c r="F39" s="386"/>
      <c r="G39" s="405"/>
      <c r="H39" s="374"/>
      <c r="I39" s="712"/>
      <c r="J39" s="712"/>
      <c r="K39" s="375"/>
      <c r="L39" s="375"/>
      <c r="M39" s="375"/>
      <c r="N39" s="375"/>
      <c r="O39" s="11"/>
    </row>
    <row r="40" spans="1:15" ht="14.25" x14ac:dyDescent="0.2">
      <c r="A40" s="601"/>
      <c r="B40" s="601"/>
      <c r="C40" s="601"/>
      <c r="D40" s="601"/>
      <c r="E40" s="601"/>
      <c r="F40" s="386"/>
      <c r="G40" s="405"/>
      <c r="H40" s="374"/>
      <c r="I40" s="712"/>
      <c r="J40" s="712"/>
      <c r="K40" s="375"/>
      <c r="L40" s="375"/>
      <c r="M40" s="375"/>
      <c r="N40" s="375"/>
      <c r="O40" s="11"/>
    </row>
    <row r="41" spans="1:15" ht="5.0999999999999996" customHeight="1" x14ac:dyDescent="0.2">
      <c r="B41" s="369"/>
      <c r="C41" s="369"/>
      <c r="D41" s="369"/>
      <c r="E41" s="369"/>
      <c r="F41" s="370"/>
      <c r="G41" s="369"/>
      <c r="H41" s="369"/>
      <c r="I41" s="369"/>
      <c r="J41" s="370"/>
      <c r="K41" s="373"/>
      <c r="L41" s="373"/>
      <c r="M41" s="373"/>
      <c r="N41" s="373"/>
      <c r="O41" s="11"/>
    </row>
    <row r="42" spans="1:15" x14ac:dyDescent="0.2">
      <c r="B42" s="362"/>
      <c r="C42" s="362"/>
      <c r="D42" s="362"/>
      <c r="E42" s="362"/>
      <c r="F42" s="378"/>
      <c r="G42" s="713" t="s">
        <v>245</v>
      </c>
      <c r="H42" s="714"/>
      <c r="I42" s="714"/>
      <c r="J42" s="714"/>
      <c r="K42" s="11"/>
      <c r="L42" s="11"/>
      <c r="M42" s="11"/>
      <c r="N42" s="11"/>
      <c r="O42" s="11"/>
    </row>
    <row r="43" spans="1:15" ht="21" customHeight="1" x14ac:dyDescent="0.25">
      <c r="A43" s="696" t="s">
        <v>246</v>
      </c>
      <c r="B43" s="697"/>
      <c r="C43" s="697"/>
      <c r="D43" s="697"/>
      <c r="E43" s="697"/>
      <c r="F43" s="378"/>
      <c r="G43" s="362"/>
      <c r="H43" s="362"/>
      <c r="I43" s="362"/>
      <c r="J43" s="378"/>
      <c r="K43" s="11"/>
      <c r="L43" s="11"/>
      <c r="M43" s="11"/>
      <c r="N43" s="11"/>
      <c r="O43" s="11"/>
    </row>
    <row r="44" spans="1:15" ht="5.0999999999999996" customHeight="1" x14ac:dyDescent="0.2">
      <c r="B44" s="369"/>
      <c r="C44" s="369"/>
      <c r="D44" s="369"/>
      <c r="E44" s="369"/>
      <c r="F44" s="370"/>
      <c r="G44" s="369"/>
      <c r="H44" s="369"/>
      <c r="I44" s="369"/>
      <c r="J44" s="370"/>
      <c r="K44" s="373"/>
      <c r="L44" s="373"/>
      <c r="M44" s="373"/>
      <c r="N44" s="373"/>
      <c r="O44" s="11"/>
    </row>
    <row r="45" spans="1:15" ht="67.900000000000006" customHeight="1" x14ac:dyDescent="0.2">
      <c r="A45" s="715" t="s">
        <v>247</v>
      </c>
      <c r="B45" s="716"/>
      <c r="C45" s="716"/>
      <c r="D45" s="716"/>
      <c r="E45" s="716"/>
      <c r="F45" s="716"/>
      <c r="G45" s="716"/>
      <c r="H45" s="716"/>
      <c r="I45" s="716"/>
      <c r="J45" s="716"/>
      <c r="K45" s="387"/>
      <c r="L45" s="387"/>
      <c r="M45" s="387"/>
      <c r="N45" s="11"/>
    </row>
    <row r="46" spans="1:15" ht="8.25" customHeight="1" x14ac:dyDescent="0.2">
      <c r="B46" s="362"/>
      <c r="C46" s="362"/>
      <c r="D46" s="362"/>
      <c r="E46" s="362"/>
      <c r="F46" s="378"/>
      <c r="G46" s="362"/>
      <c r="H46" s="362"/>
      <c r="I46" s="362"/>
      <c r="J46" s="378"/>
      <c r="K46" s="11"/>
      <c r="L46" s="11"/>
      <c r="M46" s="11"/>
      <c r="N46" s="11"/>
      <c r="O46" s="11"/>
    </row>
    <row r="47" spans="1:15" hidden="1" x14ac:dyDescent="0.2">
      <c r="B47" s="362"/>
      <c r="C47" s="362"/>
      <c r="D47" s="362"/>
      <c r="E47" s="362"/>
      <c r="F47" s="378"/>
      <c r="G47" s="362"/>
      <c r="H47" s="362"/>
      <c r="I47" s="362"/>
      <c r="J47" s="378"/>
      <c r="K47" s="11"/>
      <c r="L47" s="11"/>
      <c r="M47" s="11"/>
      <c r="N47" s="11"/>
      <c r="O47" s="11"/>
    </row>
    <row r="48" spans="1:15" ht="12.75" customHeight="1" x14ac:dyDescent="0.2">
      <c r="A48" s="698" t="s">
        <v>248</v>
      </c>
      <c r="B48" s="698"/>
      <c r="C48" s="698"/>
      <c r="D48" s="698"/>
      <c r="E48" s="698"/>
      <c r="F48" s="382"/>
      <c r="G48" s="388" t="s">
        <v>249</v>
      </c>
      <c r="H48" s="384"/>
      <c r="I48" s="389" t="s">
        <v>250</v>
      </c>
      <c r="J48" s="385"/>
      <c r="K48" s="385"/>
      <c r="L48" s="385"/>
      <c r="M48" s="385"/>
      <c r="N48" s="385"/>
      <c r="O48" s="11"/>
    </row>
    <row r="49" spans="1:15" ht="5.0999999999999996" customHeight="1" x14ac:dyDescent="0.2">
      <c r="B49" s="369"/>
      <c r="C49" s="369"/>
      <c r="D49" s="369"/>
      <c r="E49" s="369"/>
      <c r="F49" s="370"/>
      <c r="G49" s="369"/>
      <c r="H49" s="370"/>
      <c r="I49" s="370"/>
      <c r="J49" s="369"/>
      <c r="K49" s="373"/>
      <c r="L49" s="373"/>
      <c r="M49" s="373"/>
      <c r="N49" s="373"/>
      <c r="O49" s="11"/>
    </row>
    <row r="50" spans="1:15" ht="14.25" x14ac:dyDescent="0.2">
      <c r="A50" s="601"/>
      <c r="B50" s="601"/>
      <c r="C50" s="601"/>
      <c r="D50" s="601"/>
      <c r="E50" s="601"/>
      <c r="F50" s="386"/>
      <c r="G50" s="405"/>
      <c r="H50" s="374"/>
      <c r="I50" s="712"/>
      <c r="J50" s="712"/>
      <c r="K50" s="375"/>
      <c r="L50" s="375"/>
      <c r="M50" s="375"/>
      <c r="N50" s="375"/>
      <c r="O50" s="11"/>
    </row>
    <row r="51" spans="1:15" ht="14.25" x14ac:dyDescent="0.2">
      <c r="A51" s="601"/>
      <c r="B51" s="601"/>
      <c r="C51" s="601"/>
      <c r="D51" s="601"/>
      <c r="E51" s="601"/>
      <c r="F51" s="386"/>
      <c r="G51" s="405"/>
      <c r="H51" s="374"/>
      <c r="I51" s="712"/>
      <c r="J51" s="712"/>
      <c r="K51" s="375"/>
      <c r="L51" s="375"/>
      <c r="M51" s="375"/>
      <c r="N51" s="375"/>
      <c r="O51" s="11"/>
    </row>
    <row r="52" spans="1:15" ht="14.25" x14ac:dyDescent="0.2">
      <c r="A52" s="601"/>
      <c r="B52" s="601"/>
      <c r="C52" s="601"/>
      <c r="D52" s="601"/>
      <c r="E52" s="601"/>
      <c r="F52" s="386"/>
      <c r="G52" s="405"/>
      <c r="H52" s="374"/>
      <c r="I52" s="712"/>
      <c r="J52" s="712"/>
      <c r="K52" s="375"/>
      <c r="L52" s="375"/>
      <c r="M52" s="375"/>
      <c r="N52" s="375"/>
      <c r="O52" s="11"/>
    </row>
    <row r="53" spans="1:15" ht="14.25" x14ac:dyDescent="0.2">
      <c r="A53" s="601"/>
      <c r="B53" s="601"/>
      <c r="C53" s="601"/>
      <c r="D53" s="601"/>
      <c r="E53" s="601"/>
      <c r="F53" s="386"/>
      <c r="G53" s="405"/>
      <c r="H53" s="374"/>
      <c r="I53" s="712"/>
      <c r="J53" s="712"/>
      <c r="K53" s="375"/>
      <c r="L53" s="375"/>
      <c r="M53" s="375"/>
      <c r="N53" s="375"/>
      <c r="O53" s="11"/>
    </row>
    <row r="54" spans="1:15" ht="5.0999999999999996" customHeight="1" x14ac:dyDescent="0.2">
      <c r="B54" s="369"/>
      <c r="C54" s="369"/>
      <c r="D54" s="369"/>
      <c r="E54" s="369"/>
      <c r="F54" s="370"/>
      <c r="G54" s="369"/>
      <c r="H54" s="369"/>
      <c r="I54" s="369"/>
      <c r="J54" s="370"/>
      <c r="K54" s="373"/>
      <c r="L54" s="373"/>
      <c r="M54" s="373"/>
      <c r="N54" s="373"/>
      <c r="O54" s="11"/>
    </row>
    <row r="55" spans="1:15" ht="12.75" customHeight="1" x14ac:dyDescent="0.2">
      <c r="B55" s="713" t="s">
        <v>251</v>
      </c>
      <c r="C55" s="714"/>
      <c r="D55" s="714"/>
      <c r="E55" s="714"/>
      <c r="F55" s="714"/>
      <c r="G55" s="714"/>
      <c r="H55" s="714"/>
      <c r="I55" s="714"/>
      <c r="J55" s="714"/>
      <c r="K55" s="11"/>
      <c r="L55" s="11"/>
      <c r="M55" s="11"/>
      <c r="N55" s="11"/>
      <c r="O55" s="11"/>
    </row>
    <row r="56" spans="1:15" s="461" customFormat="1" ht="28.5" customHeight="1" x14ac:dyDescent="0.2">
      <c r="A56" s="692" t="s">
        <v>252</v>
      </c>
      <c r="B56" s="693"/>
      <c r="C56" s="693"/>
      <c r="D56" s="693"/>
      <c r="E56" s="693"/>
      <c r="F56" s="693"/>
      <c r="G56" s="693"/>
      <c r="H56" s="693"/>
      <c r="I56" s="693"/>
      <c r="J56" s="693"/>
      <c r="K56" s="390"/>
      <c r="L56" s="390"/>
      <c r="M56" s="390"/>
      <c r="N56" s="390"/>
      <c r="O56" s="400"/>
    </row>
    <row r="57" spans="1:15" ht="12.75" customHeight="1" x14ac:dyDescent="0.2">
      <c r="B57" s="362"/>
      <c r="C57" s="362"/>
      <c r="D57" s="362"/>
      <c r="E57" s="362"/>
      <c r="F57" s="378"/>
      <c r="G57" s="362"/>
      <c r="H57" s="362"/>
      <c r="I57" s="378"/>
      <c r="J57" s="362"/>
      <c r="K57" s="11"/>
      <c r="L57" s="11"/>
      <c r="M57" s="11"/>
      <c r="N57" s="11"/>
      <c r="O57" s="11"/>
    </row>
    <row r="58" spans="1:15" ht="33.950000000000003" customHeight="1" x14ac:dyDescent="0.2">
      <c r="A58" s="698" t="s">
        <v>350</v>
      </c>
      <c r="B58" s="699"/>
      <c r="C58" s="699"/>
      <c r="D58" s="699"/>
      <c r="E58" s="699"/>
      <c r="F58" s="382"/>
      <c r="G58" s="388" t="s">
        <v>94</v>
      </c>
      <c r="H58" s="384"/>
      <c r="I58" s="440" t="s">
        <v>339</v>
      </c>
      <c r="J58" s="385"/>
      <c r="K58" s="11"/>
      <c r="L58" s="11"/>
      <c r="M58" s="11"/>
      <c r="N58" s="11"/>
      <c r="O58" s="11"/>
    </row>
    <row r="59" spans="1:15" ht="5.0999999999999996" customHeight="1" x14ac:dyDescent="0.2">
      <c r="B59" s="369"/>
      <c r="C59" s="369"/>
      <c r="D59" s="369"/>
      <c r="E59" s="369"/>
      <c r="F59" s="370"/>
      <c r="G59" s="369"/>
      <c r="H59" s="370"/>
      <c r="I59" s="370"/>
      <c r="J59" s="369"/>
      <c r="K59" s="11"/>
      <c r="L59" s="11"/>
      <c r="M59" s="11"/>
      <c r="N59" s="11"/>
      <c r="O59" s="11"/>
    </row>
    <row r="60" spans="1:15" ht="14.25" x14ac:dyDescent="0.2">
      <c r="A60" s="601"/>
      <c r="B60" s="601"/>
      <c r="C60" s="601"/>
      <c r="D60" s="601"/>
      <c r="E60" s="601"/>
      <c r="F60" s="386"/>
      <c r="G60" s="437"/>
      <c r="H60" s="374"/>
      <c r="I60" s="712"/>
      <c r="J60" s="712"/>
      <c r="K60" s="11"/>
      <c r="L60" s="11"/>
      <c r="M60" s="11"/>
      <c r="N60" s="11"/>
      <c r="O60" s="11"/>
    </row>
    <row r="61" spans="1:15" ht="14.25" x14ac:dyDescent="0.2">
      <c r="A61" s="601"/>
      <c r="B61" s="601"/>
      <c r="C61" s="601"/>
      <c r="D61" s="601"/>
      <c r="E61" s="601"/>
      <c r="F61" s="386"/>
      <c r="G61" s="437"/>
      <c r="H61" s="374"/>
      <c r="I61" s="712"/>
      <c r="J61" s="712"/>
      <c r="K61" s="11"/>
      <c r="L61" s="11"/>
      <c r="M61" s="11"/>
      <c r="N61" s="11"/>
      <c r="O61" s="11"/>
    </row>
    <row r="62" spans="1:15" ht="14.25" customHeight="1" x14ac:dyDescent="0.2">
      <c r="A62" s="601"/>
      <c r="B62" s="601"/>
      <c r="C62" s="601"/>
      <c r="D62" s="601"/>
      <c r="E62" s="601"/>
      <c r="F62" s="386"/>
      <c r="G62" s="437"/>
      <c r="H62" s="374"/>
      <c r="I62" s="712"/>
      <c r="J62" s="712"/>
      <c r="K62" s="11"/>
      <c r="L62" s="11"/>
      <c r="M62" s="11"/>
      <c r="N62" s="11"/>
      <c r="O62" s="11"/>
    </row>
    <row r="63" spans="1:15" ht="5.0999999999999996" customHeight="1" x14ac:dyDescent="0.2">
      <c r="B63" s="369"/>
      <c r="C63" s="369"/>
      <c r="D63" s="369"/>
      <c r="E63" s="369"/>
      <c r="F63" s="370"/>
      <c r="G63" s="369"/>
      <c r="H63" s="369"/>
      <c r="I63" s="369"/>
      <c r="J63" s="370"/>
      <c r="K63" s="373"/>
      <c r="L63" s="373"/>
      <c r="M63" s="373"/>
      <c r="N63" s="373"/>
      <c r="O63" s="11"/>
    </row>
    <row r="64" spans="1:15" ht="12.75" customHeight="1" x14ac:dyDescent="0.2">
      <c r="B64" s="713" t="s">
        <v>342</v>
      </c>
      <c r="C64" s="714"/>
      <c r="D64" s="714"/>
      <c r="E64" s="714"/>
      <c r="F64" s="714"/>
      <c r="G64" s="714"/>
      <c r="H64" s="714"/>
      <c r="I64" s="714"/>
      <c r="J64" s="714"/>
      <c r="K64" s="11"/>
      <c r="L64" s="11"/>
      <c r="M64" s="11"/>
      <c r="N64" s="11"/>
      <c r="O64" s="11"/>
    </row>
    <row r="65" spans="1:15" ht="12.75" customHeight="1" x14ac:dyDescent="0.2">
      <c r="B65" s="438"/>
      <c r="C65" s="439"/>
      <c r="D65" s="439"/>
      <c r="E65" s="439"/>
      <c r="F65" s="439"/>
      <c r="G65" s="439"/>
      <c r="H65" s="439"/>
      <c r="I65" s="439"/>
      <c r="J65" s="439"/>
      <c r="K65" s="11"/>
      <c r="L65" s="11"/>
      <c r="M65" s="11"/>
      <c r="N65" s="11"/>
      <c r="O65" s="11"/>
    </row>
    <row r="66" spans="1:15" ht="26.25" customHeight="1" x14ac:dyDescent="0.2">
      <c r="A66" s="721" t="s">
        <v>345</v>
      </c>
      <c r="B66" s="721"/>
      <c r="C66" s="721"/>
      <c r="D66" s="721"/>
      <c r="E66" s="721"/>
      <c r="F66" s="382"/>
      <c r="G66" s="442" t="s">
        <v>344</v>
      </c>
      <c r="H66" s="384"/>
      <c r="I66" s="441" t="s">
        <v>343</v>
      </c>
      <c r="J66" s="385"/>
      <c r="K66" s="11"/>
      <c r="L66" s="11"/>
      <c r="M66" s="11"/>
      <c r="N66" s="11"/>
      <c r="O66" s="11"/>
    </row>
    <row r="67" spans="1:15" ht="5.0999999999999996" customHeight="1" x14ac:dyDescent="0.2">
      <c r="B67" s="369"/>
      <c r="C67" s="369"/>
      <c r="D67" s="369"/>
      <c r="E67" s="369"/>
      <c r="F67" s="370"/>
      <c r="G67" s="369"/>
      <c r="H67" s="370"/>
      <c r="I67" s="370"/>
      <c r="J67" s="369"/>
      <c r="K67" s="11"/>
      <c r="L67" s="11"/>
      <c r="M67" s="11"/>
      <c r="N67" s="11"/>
      <c r="O67" s="11"/>
    </row>
    <row r="68" spans="1:15" ht="14.25" x14ac:dyDescent="0.2">
      <c r="A68" s="601"/>
      <c r="B68" s="601"/>
      <c r="C68" s="601"/>
      <c r="D68" s="601"/>
      <c r="E68" s="601"/>
      <c r="F68" s="386"/>
      <c r="G68" s="437"/>
      <c r="H68" s="374"/>
      <c r="I68" s="712"/>
      <c r="J68" s="712"/>
      <c r="K68" s="11"/>
      <c r="L68" s="11"/>
      <c r="M68" s="11"/>
      <c r="N68" s="11"/>
      <c r="O68" s="11"/>
    </row>
    <row r="69" spans="1:15" ht="14.25" x14ac:dyDescent="0.2">
      <c r="A69" s="722"/>
      <c r="B69" s="722"/>
      <c r="C69" s="722"/>
      <c r="D69" s="722"/>
      <c r="E69" s="722"/>
      <c r="F69" s="386"/>
      <c r="G69" s="437"/>
      <c r="H69" s="374"/>
      <c r="I69" s="723"/>
      <c r="J69" s="723"/>
      <c r="K69" s="11"/>
      <c r="L69" s="11"/>
      <c r="M69" s="11"/>
      <c r="N69" s="11"/>
      <c r="O69" s="11"/>
    </row>
    <row r="70" spans="1:15" ht="14.25" customHeight="1" x14ac:dyDescent="0.2">
      <c r="A70" s="722"/>
      <c r="B70" s="722"/>
      <c r="C70" s="722"/>
      <c r="D70" s="722"/>
      <c r="E70" s="722"/>
      <c r="F70" s="386"/>
      <c r="G70" s="437"/>
      <c r="H70" s="374"/>
      <c r="I70" s="723"/>
      <c r="J70" s="723"/>
      <c r="K70" s="11"/>
      <c r="L70" s="11"/>
      <c r="M70" s="11"/>
      <c r="N70" s="11"/>
      <c r="O70" s="11"/>
    </row>
    <row r="71" spans="1:15" ht="5.0999999999999996" customHeight="1" x14ac:dyDescent="0.2">
      <c r="B71" s="369"/>
      <c r="C71" s="369"/>
      <c r="D71" s="369"/>
      <c r="E71" s="369"/>
      <c r="F71" s="370"/>
      <c r="G71" s="369"/>
      <c r="H71" s="369"/>
      <c r="I71" s="369"/>
      <c r="J71" s="370"/>
      <c r="K71" s="373"/>
      <c r="L71" s="373"/>
      <c r="M71" s="373"/>
      <c r="N71" s="373"/>
      <c r="O71" s="11"/>
    </row>
    <row r="72" spans="1:15" ht="12.75" customHeight="1" x14ac:dyDescent="0.2">
      <c r="B72" s="713" t="s">
        <v>346</v>
      </c>
      <c r="C72" s="714"/>
      <c r="D72" s="714"/>
      <c r="E72" s="714"/>
      <c r="F72" s="714"/>
      <c r="G72" s="714"/>
      <c r="H72" s="714"/>
      <c r="I72" s="714"/>
      <c r="J72" s="714"/>
      <c r="K72" s="11"/>
      <c r="L72" s="11"/>
      <c r="M72" s="11"/>
      <c r="N72" s="11"/>
      <c r="O72" s="11"/>
    </row>
    <row r="73" spans="1:15" ht="9.9499999999999993" customHeight="1" x14ac:dyDescent="0.2">
      <c r="B73" s="438"/>
      <c r="C73" s="439"/>
      <c r="D73" s="439"/>
      <c r="E73" s="439"/>
      <c r="F73" s="439"/>
      <c r="G73" s="439"/>
      <c r="H73" s="439"/>
      <c r="I73" s="439"/>
      <c r="J73" s="439"/>
      <c r="K73" s="11"/>
      <c r="L73" s="11"/>
      <c r="M73" s="11"/>
      <c r="N73" s="11"/>
      <c r="O73" s="11"/>
    </row>
    <row r="74" spans="1:15" ht="14.25" customHeight="1" x14ac:dyDescent="0.2">
      <c r="A74" s="717" t="s">
        <v>253</v>
      </c>
      <c r="B74" s="718"/>
      <c r="C74" s="718"/>
      <c r="D74" s="718"/>
      <c r="E74" s="718"/>
      <c r="F74" s="718"/>
      <c r="G74" s="718"/>
      <c r="H74" s="333"/>
      <c r="I74" s="708"/>
      <c r="J74" s="708"/>
      <c r="K74" s="11"/>
      <c r="L74" s="11"/>
      <c r="M74" s="11"/>
      <c r="N74" s="11"/>
      <c r="O74" s="11"/>
    </row>
    <row r="75" spans="1:15" ht="9.9499999999999993" customHeight="1" x14ac:dyDescent="0.2">
      <c r="A75" s="333"/>
      <c r="B75" s="333"/>
      <c r="C75" s="333"/>
      <c r="D75" s="333"/>
      <c r="E75" s="333"/>
      <c r="F75" s="333"/>
      <c r="G75" s="333"/>
      <c r="H75" s="333"/>
      <c r="I75" s="333"/>
      <c r="J75" s="333"/>
      <c r="K75" s="11"/>
      <c r="L75" s="11"/>
      <c r="M75" s="11"/>
      <c r="N75" s="11"/>
      <c r="O75" s="11"/>
    </row>
    <row r="76" spans="1:15" ht="14.25" customHeight="1" x14ac:dyDescent="0.2">
      <c r="A76" s="719" t="s">
        <v>254</v>
      </c>
      <c r="B76" s="720"/>
      <c r="C76" s="720"/>
      <c r="D76" s="720"/>
      <c r="E76" s="720"/>
      <c r="F76" s="444"/>
      <c r="G76" s="445" t="s">
        <v>352</v>
      </c>
      <c r="H76" s="446"/>
      <c r="I76" s="447" t="s">
        <v>353</v>
      </c>
      <c r="J76" s="102"/>
      <c r="K76" s="11"/>
      <c r="L76" s="11"/>
      <c r="M76" s="11"/>
      <c r="N76" s="11"/>
      <c r="O76" s="11"/>
    </row>
    <row r="77" spans="1:15" ht="5.0999999999999996" customHeight="1" x14ac:dyDescent="0.2">
      <c r="A77" s="448"/>
      <c r="B77" s="449"/>
      <c r="C77" s="449"/>
      <c r="D77" s="449"/>
      <c r="E77" s="449"/>
      <c r="F77" s="444"/>
      <c r="G77" s="445"/>
      <c r="H77" s="446"/>
      <c r="I77" s="447"/>
      <c r="J77" s="102"/>
      <c r="K77" s="11"/>
      <c r="L77" s="11"/>
      <c r="M77" s="11"/>
      <c r="N77" s="11"/>
      <c r="O77" s="11"/>
    </row>
    <row r="78" spans="1:15" ht="15.75" customHeight="1" x14ac:dyDescent="0.2">
      <c r="A78" s="601"/>
      <c r="B78" s="601"/>
      <c r="C78" s="601"/>
      <c r="D78" s="601"/>
      <c r="E78" s="601"/>
      <c r="F78" s="386"/>
      <c r="G78" s="405"/>
      <c r="H78" s="374"/>
      <c r="I78" s="712"/>
      <c r="J78" s="712"/>
      <c r="K78" s="11"/>
      <c r="L78" s="11"/>
      <c r="M78" s="11"/>
      <c r="N78" s="11"/>
      <c r="O78" s="11"/>
    </row>
    <row r="79" spans="1:15" ht="13.5" customHeight="1" x14ac:dyDescent="0.2">
      <c r="A79" s="601"/>
      <c r="B79" s="601"/>
      <c r="C79" s="601"/>
      <c r="D79" s="601"/>
      <c r="E79" s="601"/>
      <c r="F79" s="386"/>
      <c r="G79" s="405"/>
      <c r="H79" s="374"/>
      <c r="I79" s="712"/>
      <c r="J79" s="712"/>
      <c r="K79" s="11"/>
      <c r="L79" s="11"/>
      <c r="M79" s="11"/>
      <c r="N79" s="11"/>
      <c r="O79" s="11"/>
    </row>
    <row r="80" spans="1:15" ht="12.75" customHeight="1" x14ac:dyDescent="0.2">
      <c r="A80" s="601"/>
      <c r="B80" s="601"/>
      <c r="C80" s="601"/>
      <c r="D80" s="601"/>
      <c r="E80" s="601"/>
      <c r="F80" s="386"/>
      <c r="G80" s="405"/>
      <c r="H80" s="374"/>
      <c r="I80" s="712"/>
      <c r="J80" s="712"/>
      <c r="K80" s="11"/>
      <c r="L80" s="11"/>
      <c r="M80" s="11"/>
      <c r="N80" s="11"/>
      <c r="O80" s="11"/>
    </row>
    <row r="81" spans="1:37" ht="5.0999999999999996" customHeight="1" x14ac:dyDescent="0.2">
      <c r="B81" s="369"/>
      <c r="C81" s="369"/>
      <c r="D81" s="369"/>
      <c r="E81" s="369"/>
      <c r="F81" s="370"/>
      <c r="G81" s="369"/>
      <c r="H81" s="369"/>
      <c r="I81" s="369"/>
      <c r="J81" s="370"/>
      <c r="K81" s="373"/>
      <c r="L81" s="373"/>
      <c r="M81" s="373"/>
      <c r="N81" s="373"/>
      <c r="O81" s="11"/>
    </row>
    <row r="82" spans="1:37" ht="12.75" customHeight="1" x14ac:dyDescent="0.2">
      <c r="A82" s="462"/>
      <c r="B82" s="713" t="s">
        <v>255</v>
      </c>
      <c r="C82" s="714"/>
      <c r="D82" s="714"/>
      <c r="E82" s="714"/>
      <c r="F82" s="714"/>
      <c r="G82" s="714"/>
      <c r="H82" s="714"/>
      <c r="I82" s="714"/>
      <c r="J82" s="714"/>
      <c r="K82" s="11"/>
      <c r="L82" s="11"/>
      <c r="M82" s="11"/>
      <c r="N82" s="11"/>
      <c r="O82" s="11"/>
    </row>
    <row r="83" spans="1:37" ht="5.0999999999999996" customHeight="1" x14ac:dyDescent="0.2">
      <c r="B83" s="391"/>
      <c r="C83" s="392"/>
      <c r="D83" s="392"/>
      <c r="E83" s="392"/>
      <c r="F83" s="392"/>
      <c r="G83" s="392"/>
      <c r="H83" s="392"/>
      <c r="I83" s="392"/>
      <c r="J83" s="392"/>
      <c r="K83" s="11"/>
      <c r="L83" s="11"/>
      <c r="M83" s="11"/>
      <c r="N83" s="11"/>
      <c r="O83" s="11"/>
      <c r="P83" s="11"/>
    </row>
    <row r="84" spans="1:37" ht="2.25" customHeight="1" x14ac:dyDescent="0.2">
      <c r="B84" s="391"/>
      <c r="C84" s="392"/>
      <c r="D84" s="392"/>
      <c r="E84" s="392"/>
      <c r="F84" s="392"/>
      <c r="G84" s="392"/>
      <c r="H84" s="392"/>
      <c r="I84" s="392"/>
      <c r="J84" s="392"/>
      <c r="K84" s="11"/>
      <c r="L84" s="11"/>
      <c r="M84" s="11"/>
      <c r="N84" s="11"/>
      <c r="O84" s="11"/>
    </row>
    <row r="85" spans="1:37" ht="13.5" customHeight="1" x14ac:dyDescent="0.2">
      <c r="A85" s="692" t="s">
        <v>256</v>
      </c>
      <c r="B85" s="692"/>
      <c r="C85" s="692"/>
      <c r="D85" s="692"/>
      <c r="E85" s="692"/>
      <c r="F85" s="692"/>
      <c r="G85" s="692"/>
      <c r="H85" s="692"/>
      <c r="I85" s="692"/>
      <c r="J85" s="692"/>
      <c r="K85" s="11"/>
      <c r="L85" s="11"/>
      <c r="M85" s="11"/>
      <c r="N85" s="11"/>
      <c r="O85" s="11"/>
    </row>
    <row r="86" spans="1:37" ht="2.25" customHeight="1" x14ac:dyDescent="0.2">
      <c r="B86" s="362"/>
      <c r="C86" s="362"/>
      <c r="D86" s="362"/>
      <c r="E86" s="362"/>
      <c r="F86" s="378"/>
      <c r="G86" s="362"/>
      <c r="H86" s="362"/>
      <c r="J86" s="393"/>
      <c r="K86" s="11"/>
      <c r="L86" s="11"/>
      <c r="M86" s="11"/>
      <c r="N86" s="11"/>
      <c r="O86" s="11"/>
      <c r="P86" s="11"/>
      <c r="Q86" s="11"/>
      <c r="R86" s="11"/>
      <c r="S86" s="11"/>
    </row>
    <row r="87" spans="1:37" x14ac:dyDescent="0.2">
      <c r="B87" s="362"/>
      <c r="C87" s="362"/>
      <c r="D87" s="362"/>
      <c r="E87" s="362"/>
      <c r="F87" s="378"/>
      <c r="G87" s="362"/>
      <c r="H87" s="362"/>
      <c r="I87" s="708"/>
      <c r="J87" s="708"/>
      <c r="K87" s="11"/>
      <c r="L87" s="11"/>
      <c r="M87" s="11"/>
      <c r="N87" s="11"/>
      <c r="O87" s="11"/>
      <c r="P87" s="11"/>
      <c r="Q87" s="11"/>
      <c r="R87" s="11"/>
      <c r="S87" s="11"/>
    </row>
    <row r="88" spans="1:37" x14ac:dyDescent="0.2">
      <c r="A88" s="724" t="s">
        <v>257</v>
      </c>
      <c r="B88" s="724"/>
      <c r="C88" s="724"/>
      <c r="D88" s="362"/>
      <c r="E88" s="362"/>
      <c r="F88" s="378"/>
      <c r="G88" s="362"/>
      <c r="H88" s="362"/>
      <c r="I88" s="378"/>
      <c r="J88" s="362"/>
      <c r="K88" s="11"/>
      <c r="L88" s="11"/>
      <c r="M88" s="11"/>
      <c r="N88" s="11"/>
      <c r="O88" s="11"/>
      <c r="P88" s="11"/>
      <c r="Q88" s="11"/>
      <c r="R88" s="11"/>
      <c r="S88" s="11"/>
    </row>
    <row r="89" spans="1:37" ht="5.0999999999999996" customHeight="1" x14ac:dyDescent="0.2">
      <c r="B89" s="362"/>
      <c r="C89" s="362"/>
      <c r="D89" s="362"/>
      <c r="E89" s="362"/>
      <c r="F89" s="378"/>
      <c r="G89" s="362"/>
      <c r="H89" s="362"/>
      <c r="I89" s="378"/>
      <c r="J89" s="362"/>
      <c r="K89" s="375"/>
      <c r="L89" s="375"/>
      <c r="M89" s="375"/>
      <c r="N89" s="375"/>
      <c r="O89" s="375"/>
      <c r="P89" s="375"/>
      <c r="Q89" s="375"/>
      <c r="R89" s="375"/>
      <c r="S89" s="375"/>
    </row>
    <row r="90" spans="1:37" ht="14.25" x14ac:dyDescent="0.2">
      <c r="A90" s="725"/>
      <c r="B90" s="725"/>
      <c r="C90" s="725"/>
      <c r="D90" s="725"/>
      <c r="E90" s="725"/>
      <c r="F90" s="725"/>
      <c r="G90" s="725"/>
      <c r="H90" s="725"/>
      <c r="I90" s="725"/>
      <c r="J90" s="725"/>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row>
    <row r="91" spans="1:37" ht="14.25" x14ac:dyDescent="0.2">
      <c r="A91" s="726"/>
      <c r="B91" s="726"/>
      <c r="C91" s="726"/>
      <c r="D91" s="726"/>
      <c r="E91" s="726"/>
      <c r="F91" s="726"/>
      <c r="G91" s="726"/>
      <c r="H91" s="726"/>
      <c r="I91" s="726"/>
      <c r="J91" s="726"/>
      <c r="K91" s="11"/>
      <c r="L91" s="11"/>
      <c r="M91" s="11"/>
      <c r="N91" s="11"/>
      <c r="O91" s="11"/>
      <c r="P91" s="11"/>
      <c r="Q91" s="11"/>
      <c r="R91" s="11"/>
      <c r="S91" s="11"/>
    </row>
    <row r="92" spans="1:37" ht="5.0999999999999996" customHeight="1" x14ac:dyDescent="0.2">
      <c r="B92" s="369"/>
      <c r="C92" s="369"/>
      <c r="D92" s="369"/>
      <c r="E92" s="369"/>
      <c r="F92" s="370"/>
      <c r="G92" s="369"/>
      <c r="H92" s="369"/>
      <c r="I92" s="369"/>
      <c r="J92" s="370"/>
      <c r="K92" s="373"/>
      <c r="L92" s="373"/>
      <c r="M92" s="373"/>
      <c r="N92" s="373"/>
      <c r="O92" s="11"/>
    </row>
    <row r="93" spans="1:37" ht="12.75" customHeight="1" x14ac:dyDescent="0.2">
      <c r="B93" s="362"/>
      <c r="C93" s="362"/>
      <c r="D93" s="362"/>
      <c r="E93" s="362"/>
      <c r="F93" s="378"/>
      <c r="G93" s="394"/>
      <c r="H93" s="394"/>
      <c r="I93" s="713" t="s">
        <v>258</v>
      </c>
      <c r="J93" s="713"/>
      <c r="K93" s="395"/>
      <c r="L93" s="395"/>
      <c r="M93" s="395"/>
      <c r="N93" s="395"/>
      <c r="O93" s="395"/>
      <c r="P93" s="395"/>
      <c r="Q93" s="395"/>
      <c r="R93" s="395"/>
      <c r="S93" s="395"/>
      <c r="T93" s="11"/>
      <c r="U93" s="11"/>
      <c r="V93" s="11"/>
      <c r="W93" s="11"/>
      <c r="X93" s="11"/>
      <c r="Y93" s="11"/>
      <c r="Z93" s="11"/>
      <c r="AA93" s="11"/>
      <c r="AB93" s="11"/>
      <c r="AC93" s="11"/>
      <c r="AD93" s="11"/>
      <c r="AE93" s="11"/>
      <c r="AF93" s="11"/>
      <c r="AG93" s="11"/>
      <c r="AH93" s="11"/>
      <c r="AI93" s="11"/>
      <c r="AJ93" s="11"/>
      <c r="AK93" s="11"/>
    </row>
    <row r="94" spans="1:37" s="187" customFormat="1" ht="15" customHeight="1" x14ac:dyDescent="0.25">
      <c r="A94" s="732" t="s">
        <v>259</v>
      </c>
      <c r="B94" s="732"/>
      <c r="C94" s="732"/>
      <c r="D94" s="732"/>
      <c r="E94" s="732"/>
      <c r="F94" s="732"/>
      <c r="G94" s="732"/>
      <c r="H94" s="732"/>
      <c r="I94" s="732"/>
      <c r="J94" s="732"/>
      <c r="K94" s="393"/>
      <c r="L94" s="393"/>
      <c r="M94" s="393"/>
      <c r="N94" s="393"/>
      <c r="O94" s="393"/>
      <c r="P94" s="393"/>
      <c r="Q94" s="393"/>
      <c r="R94" s="393"/>
      <c r="S94" s="393"/>
      <c r="T94" s="194"/>
      <c r="U94" s="194"/>
      <c r="V94" s="194"/>
      <c r="W94" s="194"/>
      <c r="X94" s="194"/>
      <c r="Y94" s="194"/>
      <c r="Z94" s="194"/>
      <c r="AA94" s="194"/>
      <c r="AB94" s="194"/>
      <c r="AC94" s="194"/>
      <c r="AD94" s="194"/>
      <c r="AE94" s="194"/>
      <c r="AF94" s="194"/>
      <c r="AG94" s="194"/>
      <c r="AH94" s="194"/>
      <c r="AI94" s="194"/>
      <c r="AJ94" s="194"/>
      <c r="AK94" s="194"/>
    </row>
    <row r="95" spans="1:37" s="187" customFormat="1" ht="15" customHeight="1" x14ac:dyDescent="0.25">
      <c r="A95" s="595" t="s">
        <v>260</v>
      </c>
      <c r="B95" s="595"/>
      <c r="C95" s="595"/>
      <c r="D95" s="595"/>
      <c r="E95" s="595"/>
      <c r="F95" s="595"/>
      <c r="G95" s="595"/>
      <c r="H95" s="396"/>
      <c r="I95" s="733"/>
      <c r="J95" s="733"/>
      <c r="K95" s="393"/>
      <c r="L95" s="393"/>
      <c r="M95" s="393"/>
      <c r="N95" s="393"/>
      <c r="O95" s="393"/>
      <c r="P95" s="393"/>
      <c r="Q95" s="393"/>
      <c r="R95" s="393"/>
      <c r="S95" s="393"/>
      <c r="T95" s="194"/>
      <c r="U95" s="194"/>
      <c r="V95" s="194"/>
      <c r="W95" s="194"/>
      <c r="X95" s="194"/>
      <c r="Y95" s="194"/>
      <c r="Z95" s="194"/>
      <c r="AA95" s="194"/>
      <c r="AB95" s="194"/>
      <c r="AC95" s="194"/>
      <c r="AD95" s="194"/>
      <c r="AE95" s="194"/>
      <c r="AF95" s="194"/>
      <c r="AG95" s="194"/>
      <c r="AH95" s="194"/>
      <c r="AI95" s="194"/>
      <c r="AJ95" s="194"/>
      <c r="AK95" s="194"/>
    </row>
    <row r="96" spans="1:37" s="187" customFormat="1" ht="12.75" customHeight="1" x14ac:dyDescent="0.25">
      <c r="B96" s="397"/>
      <c r="C96" s="397"/>
      <c r="D96" s="397"/>
      <c r="E96" s="397"/>
      <c r="F96" s="393"/>
      <c r="G96" s="396"/>
      <c r="H96" s="396"/>
      <c r="I96" s="398"/>
      <c r="J96" s="398"/>
      <c r="K96" s="393"/>
      <c r="L96" s="393"/>
      <c r="M96" s="393"/>
      <c r="N96" s="393"/>
      <c r="O96" s="393"/>
      <c r="P96" s="393"/>
      <c r="Q96" s="393"/>
      <c r="R96" s="393"/>
      <c r="S96" s="393"/>
      <c r="T96" s="194"/>
      <c r="U96" s="194"/>
      <c r="V96" s="194"/>
      <c r="W96" s="194"/>
      <c r="X96" s="194"/>
      <c r="Y96" s="194"/>
      <c r="Z96" s="194"/>
      <c r="AA96" s="194"/>
      <c r="AB96" s="194"/>
      <c r="AC96" s="194"/>
      <c r="AD96" s="194"/>
      <c r="AE96" s="194"/>
      <c r="AF96" s="194"/>
      <c r="AG96" s="194"/>
      <c r="AH96" s="194"/>
      <c r="AI96" s="194"/>
      <c r="AJ96" s="194"/>
      <c r="AK96" s="194"/>
    </row>
    <row r="97" spans="1:37" s="187" customFormat="1" ht="15" customHeight="1" x14ac:dyDescent="0.25">
      <c r="A97" s="732" t="s">
        <v>261</v>
      </c>
      <c r="B97" s="732"/>
      <c r="C97" s="732"/>
      <c r="D97" s="732"/>
      <c r="E97" s="732"/>
      <c r="F97" s="732"/>
      <c r="G97" s="732"/>
      <c r="H97" s="732"/>
      <c r="I97" s="732"/>
      <c r="J97" s="732"/>
      <c r="K97" s="393"/>
      <c r="L97" s="393"/>
      <c r="M97" s="393"/>
      <c r="N97" s="393"/>
      <c r="O97" s="393"/>
      <c r="P97" s="393"/>
      <c r="Q97" s="393"/>
      <c r="R97" s="393"/>
      <c r="S97" s="393"/>
      <c r="T97" s="194"/>
      <c r="U97" s="194"/>
      <c r="V97" s="194"/>
      <c r="W97" s="194"/>
      <c r="X97" s="194"/>
      <c r="Y97" s="194"/>
      <c r="Z97" s="194"/>
      <c r="AA97" s="194"/>
      <c r="AB97" s="194"/>
      <c r="AC97" s="194"/>
      <c r="AD97" s="194"/>
      <c r="AE97" s="194"/>
      <c r="AF97" s="194"/>
      <c r="AG97" s="194"/>
      <c r="AH97" s="194"/>
      <c r="AI97" s="194"/>
      <c r="AJ97" s="194"/>
      <c r="AK97" s="194"/>
    </row>
    <row r="98" spans="1:37" s="187" customFormat="1" ht="15" customHeight="1" x14ac:dyDescent="0.2">
      <c r="A98" s="595" t="s">
        <v>262</v>
      </c>
      <c r="B98" s="595"/>
      <c r="C98" s="595"/>
      <c r="D98" s="595"/>
      <c r="E98" s="595"/>
      <c r="F98" s="595"/>
      <c r="G98" s="595"/>
      <c r="H98" s="595"/>
      <c r="I98" s="595"/>
      <c r="J98" s="595"/>
      <c r="K98" s="393"/>
      <c r="L98" s="393"/>
      <c r="M98" s="393"/>
      <c r="N98" s="393"/>
      <c r="O98" s="393"/>
      <c r="P98" s="393"/>
      <c r="Q98" s="393"/>
      <c r="R98" s="393"/>
      <c r="S98" s="393"/>
      <c r="T98" s="194"/>
      <c r="U98" s="194"/>
      <c r="V98" s="194"/>
      <c r="W98" s="194"/>
      <c r="X98" s="194"/>
      <c r="Y98" s="194"/>
      <c r="Z98" s="194"/>
      <c r="AA98" s="194"/>
      <c r="AB98" s="194"/>
      <c r="AC98" s="194"/>
      <c r="AD98" s="194"/>
      <c r="AE98" s="194"/>
      <c r="AF98" s="194"/>
      <c r="AG98" s="194"/>
      <c r="AH98" s="194"/>
      <c r="AI98" s="194"/>
      <c r="AJ98" s="194"/>
      <c r="AK98" s="194"/>
    </row>
    <row r="99" spans="1:37" s="187" customFormat="1" ht="15" customHeight="1" x14ac:dyDescent="0.2">
      <c r="A99" s="595" t="s">
        <v>263</v>
      </c>
      <c r="B99" s="595"/>
      <c r="C99" s="595"/>
      <c r="D99" s="595"/>
      <c r="E99" s="595"/>
      <c r="F99" s="595"/>
      <c r="G99" s="595"/>
      <c r="H99" s="595"/>
      <c r="I99" s="595"/>
      <c r="J99" s="595"/>
      <c r="K99" s="393"/>
      <c r="L99" s="393"/>
      <c r="M99" s="393"/>
      <c r="N99" s="393"/>
      <c r="O99" s="393"/>
      <c r="P99" s="393"/>
      <c r="Q99" s="393"/>
      <c r="R99" s="393"/>
      <c r="S99" s="393"/>
      <c r="T99" s="194"/>
      <c r="U99" s="194"/>
      <c r="V99" s="194"/>
      <c r="W99" s="194"/>
      <c r="X99" s="194"/>
      <c r="Y99" s="194"/>
      <c r="Z99" s="194"/>
      <c r="AA99" s="194"/>
      <c r="AB99" s="194"/>
      <c r="AC99" s="194"/>
      <c r="AD99" s="194"/>
      <c r="AE99" s="194"/>
      <c r="AF99" s="194"/>
      <c r="AG99" s="194"/>
      <c r="AH99" s="194"/>
      <c r="AI99" s="194"/>
      <c r="AJ99" s="194"/>
      <c r="AK99" s="194"/>
    </row>
    <row r="100" spans="1:37" s="187" customFormat="1" ht="12.75" customHeight="1" x14ac:dyDescent="0.25">
      <c r="B100" s="397"/>
      <c r="C100" s="397"/>
      <c r="D100" s="397"/>
      <c r="E100" s="397"/>
      <c r="F100" s="393"/>
      <c r="G100" s="396"/>
      <c r="H100" s="396"/>
      <c r="I100" s="398"/>
      <c r="J100" s="398"/>
      <c r="K100" s="393"/>
      <c r="L100" s="393"/>
      <c r="M100" s="393"/>
      <c r="N100" s="393"/>
      <c r="O100" s="393"/>
      <c r="P100" s="393"/>
      <c r="Q100" s="393"/>
      <c r="R100" s="393"/>
      <c r="S100" s="393"/>
      <c r="T100" s="194"/>
      <c r="U100" s="194"/>
      <c r="V100" s="194"/>
      <c r="W100" s="194"/>
      <c r="X100" s="194"/>
      <c r="Y100" s="194"/>
      <c r="Z100" s="194"/>
      <c r="AA100" s="194"/>
      <c r="AB100" s="194"/>
      <c r="AC100" s="194"/>
      <c r="AD100" s="194"/>
      <c r="AE100" s="194"/>
      <c r="AF100" s="194"/>
      <c r="AG100" s="194"/>
      <c r="AH100" s="194"/>
      <c r="AI100" s="194"/>
      <c r="AJ100" s="194"/>
      <c r="AK100" s="194"/>
    </row>
    <row r="101" spans="1:37" s="187" customFormat="1" ht="15" customHeight="1" x14ac:dyDescent="0.25">
      <c r="A101" s="595" t="s">
        <v>264</v>
      </c>
      <c r="B101" s="595"/>
      <c r="C101" s="595"/>
      <c r="D101" s="595"/>
      <c r="E101" s="595"/>
      <c r="F101" s="595"/>
      <c r="G101" s="595"/>
      <c r="H101" s="595"/>
      <c r="I101" s="727"/>
      <c r="J101" s="727"/>
      <c r="K101" s="393"/>
      <c r="L101" s="393"/>
      <c r="M101" s="393"/>
      <c r="N101" s="393"/>
      <c r="O101" s="393"/>
      <c r="P101" s="393"/>
      <c r="Q101" s="393"/>
      <c r="R101" s="393"/>
      <c r="S101" s="393"/>
      <c r="T101" s="194"/>
      <c r="U101" s="194"/>
      <c r="V101" s="194"/>
      <c r="W101" s="194"/>
      <c r="X101" s="194"/>
      <c r="Y101" s="194"/>
      <c r="Z101" s="194"/>
      <c r="AA101" s="194"/>
      <c r="AB101" s="194"/>
      <c r="AC101" s="194"/>
      <c r="AD101" s="194"/>
      <c r="AE101" s="194"/>
      <c r="AF101" s="194"/>
      <c r="AG101" s="194"/>
      <c r="AH101" s="194"/>
      <c r="AI101" s="194"/>
      <c r="AJ101" s="194"/>
      <c r="AK101" s="194"/>
    </row>
    <row r="102" spans="1:37" s="98" customFormat="1" ht="12.75" customHeight="1" x14ac:dyDescent="0.2">
      <c r="A102" s="728" t="s">
        <v>265</v>
      </c>
      <c r="B102" s="728"/>
      <c r="C102" s="728"/>
      <c r="D102" s="728"/>
      <c r="E102" s="728"/>
      <c r="F102" s="728"/>
      <c r="G102" s="728"/>
      <c r="H102" s="728"/>
      <c r="I102" s="728"/>
      <c r="J102" s="728"/>
      <c r="K102" s="728"/>
      <c r="L102" s="290"/>
    </row>
    <row r="103" spans="1:37" s="98" customFormat="1" ht="12.75" customHeight="1" x14ac:dyDescent="0.2">
      <c r="A103" s="728"/>
      <c r="B103" s="728"/>
      <c r="C103" s="728"/>
      <c r="D103" s="728"/>
      <c r="E103" s="728"/>
      <c r="F103" s="728"/>
      <c r="G103" s="728"/>
      <c r="H103" s="728"/>
      <c r="I103" s="728"/>
      <c r="J103" s="728"/>
      <c r="K103" s="728"/>
      <c r="L103" s="290"/>
    </row>
    <row r="104" spans="1:37" s="98" customFormat="1" ht="12.75" customHeight="1" x14ac:dyDescent="0.2">
      <c r="A104" s="728"/>
      <c r="B104" s="728"/>
      <c r="C104" s="728"/>
      <c r="D104" s="728"/>
      <c r="E104" s="728"/>
      <c r="F104" s="728"/>
      <c r="G104" s="728"/>
      <c r="H104" s="728"/>
      <c r="I104" s="728"/>
      <c r="J104" s="728"/>
      <c r="K104" s="728"/>
      <c r="L104" s="290"/>
    </row>
    <row r="105" spans="1:37" s="98" customFormat="1" ht="12.75" customHeight="1" x14ac:dyDescent="0.2">
      <c r="A105" s="729" t="s">
        <v>266</v>
      </c>
      <c r="B105" s="729"/>
      <c r="C105" s="729"/>
      <c r="D105" s="729"/>
      <c r="E105" s="729"/>
      <c r="F105" s="729"/>
      <c r="G105" s="729"/>
      <c r="H105" s="729"/>
      <c r="I105" s="729"/>
      <c r="J105" s="729"/>
      <c r="K105" s="729"/>
      <c r="L105" s="290"/>
    </row>
    <row r="106" spans="1:37" s="98" customFormat="1" ht="8.1" customHeight="1" x14ac:dyDescent="0.2">
      <c r="A106" s="291"/>
      <c r="B106" s="292"/>
      <c r="C106" s="292"/>
      <c r="D106" s="292"/>
      <c r="E106" s="292"/>
      <c r="F106" s="292"/>
      <c r="G106" s="292"/>
      <c r="H106" s="103"/>
      <c r="I106" s="293"/>
      <c r="J106" s="293"/>
      <c r="L106" s="290"/>
    </row>
    <row r="107" spans="1:37" s="451" customFormat="1" ht="15" customHeight="1" x14ac:dyDescent="0.2">
      <c r="A107" s="451" t="s">
        <v>267</v>
      </c>
      <c r="B107" s="452"/>
      <c r="C107" s="452"/>
      <c r="D107" s="452"/>
      <c r="E107" s="452"/>
      <c r="F107" s="452"/>
      <c r="G107" s="452"/>
      <c r="H107" s="453"/>
      <c r="I107" s="454"/>
      <c r="J107" s="454"/>
      <c r="L107" s="455"/>
    </row>
    <row r="108" spans="1:37" s="98" customFormat="1" ht="12.75" customHeight="1" x14ac:dyDescent="0.2">
      <c r="A108" s="730" t="s">
        <v>268</v>
      </c>
      <c r="B108" s="730"/>
      <c r="C108" s="730"/>
      <c r="D108" s="446"/>
      <c r="E108" s="446" t="s">
        <v>269</v>
      </c>
      <c r="F108" s="450"/>
      <c r="G108" s="730" t="s">
        <v>270</v>
      </c>
      <c r="H108" s="730"/>
      <c r="I108" s="730"/>
      <c r="J108" s="334"/>
      <c r="K108" s="731"/>
      <c r="L108" s="731"/>
    </row>
    <row r="109" spans="1:37" s="98" customFormat="1" ht="5.0999999999999996" customHeight="1" x14ac:dyDescent="0.2">
      <c r="A109" s="450"/>
      <c r="B109" s="450"/>
      <c r="C109" s="450"/>
      <c r="D109" s="446"/>
      <c r="E109" s="446"/>
      <c r="F109" s="450"/>
      <c r="G109" s="450"/>
      <c r="H109" s="450"/>
      <c r="I109" s="450"/>
      <c r="J109" s="443"/>
      <c r="K109" s="443"/>
      <c r="L109" s="443"/>
    </row>
    <row r="110" spans="1:37" s="98" customFormat="1" ht="12.75" customHeight="1" x14ac:dyDescent="0.2">
      <c r="A110" s="734"/>
      <c r="B110" s="734"/>
      <c r="C110" s="734"/>
      <c r="D110" s="294"/>
      <c r="E110" s="433"/>
      <c r="F110" s="336"/>
      <c r="G110" s="735"/>
      <c r="H110" s="735"/>
      <c r="I110" s="735"/>
      <c r="J110" s="735"/>
      <c r="K110" s="399"/>
      <c r="L110" s="101"/>
    </row>
    <row r="111" spans="1:37" s="98" customFormat="1" ht="12.75" customHeight="1" x14ac:dyDescent="0.2">
      <c r="A111" s="734"/>
      <c r="B111" s="734"/>
      <c r="C111" s="734"/>
      <c r="D111" s="294"/>
      <c r="E111" s="433"/>
      <c r="F111" s="336"/>
      <c r="G111" s="735"/>
      <c r="H111" s="735"/>
      <c r="I111" s="735"/>
      <c r="J111" s="735"/>
      <c r="K111" s="399"/>
      <c r="L111" s="290"/>
    </row>
    <row r="112" spans="1:37" s="98" customFormat="1" ht="12.75" customHeight="1" x14ac:dyDescent="0.2">
      <c r="A112" s="734"/>
      <c r="B112" s="734"/>
      <c r="C112" s="734"/>
      <c r="D112" s="294"/>
      <c r="E112" s="433"/>
      <c r="F112" s="336"/>
      <c r="G112" s="735"/>
      <c r="H112" s="735"/>
      <c r="I112" s="735"/>
      <c r="J112" s="735"/>
      <c r="K112" s="399"/>
      <c r="L112" s="290"/>
    </row>
    <row r="113" spans="1:37" s="10" customFormat="1" ht="12.75" customHeight="1" x14ac:dyDescent="0.2">
      <c r="A113" s="104"/>
      <c r="B113" s="104"/>
      <c r="C113" s="104"/>
      <c r="D113" s="104"/>
      <c r="E113" s="99"/>
      <c r="F113" s="99"/>
      <c r="G113" s="99"/>
      <c r="H113" s="103"/>
      <c r="I113" s="105"/>
      <c r="J113" s="105"/>
      <c r="L113" s="100"/>
      <c r="M113" s="98"/>
      <c r="N113" s="98"/>
      <c r="O113" s="98"/>
      <c r="P113" s="98"/>
      <c r="Q113" s="98"/>
      <c r="R113" s="98"/>
    </row>
    <row r="114" spans="1:37" s="187" customFormat="1" ht="15" customHeight="1" x14ac:dyDescent="0.25">
      <c r="A114" s="732" t="s">
        <v>271</v>
      </c>
      <c r="B114" s="732"/>
      <c r="C114" s="732"/>
      <c r="D114" s="732"/>
      <c r="E114" s="732"/>
      <c r="F114" s="732"/>
      <c r="G114" s="732"/>
      <c r="H114" s="732"/>
      <c r="I114" s="732"/>
      <c r="J114" s="732"/>
      <c r="K114" s="393"/>
      <c r="L114" s="393"/>
      <c r="M114" s="393"/>
      <c r="N114" s="393"/>
      <c r="O114" s="393"/>
      <c r="P114" s="393"/>
      <c r="Q114" s="393"/>
      <c r="R114" s="393"/>
      <c r="S114" s="393"/>
      <c r="T114" s="194"/>
      <c r="U114" s="194"/>
      <c r="V114" s="194"/>
      <c r="W114" s="194"/>
      <c r="X114" s="194"/>
      <c r="Y114" s="194"/>
      <c r="Z114" s="194"/>
      <c r="AA114" s="194"/>
      <c r="AB114" s="194"/>
      <c r="AC114" s="194"/>
      <c r="AD114" s="194"/>
      <c r="AE114" s="194"/>
      <c r="AF114" s="194"/>
      <c r="AG114" s="194"/>
      <c r="AH114" s="194"/>
      <c r="AI114" s="194"/>
      <c r="AJ114" s="194"/>
      <c r="AK114" s="194"/>
    </row>
    <row r="115" spans="1:37" s="187" customFormat="1" ht="15" customHeight="1" x14ac:dyDescent="0.2">
      <c r="A115" s="595" t="s">
        <v>272</v>
      </c>
      <c r="B115" s="595"/>
      <c r="C115" s="595"/>
      <c r="D115" s="595"/>
      <c r="E115" s="595"/>
      <c r="F115" s="595"/>
      <c r="G115" s="595"/>
      <c r="H115" s="595"/>
      <c r="I115" s="595"/>
      <c r="J115" s="595"/>
      <c r="K115" s="393"/>
      <c r="L115" s="393"/>
      <c r="M115" s="393"/>
      <c r="N115" s="393"/>
      <c r="O115" s="393"/>
      <c r="P115" s="393"/>
      <c r="Q115" s="393"/>
      <c r="R115" s="393"/>
      <c r="S115" s="393"/>
      <c r="T115" s="194"/>
      <c r="U115" s="194"/>
      <c r="V115" s="194"/>
      <c r="W115" s="194"/>
      <c r="X115" s="194"/>
      <c r="Y115" s="194"/>
      <c r="Z115" s="194"/>
      <c r="AA115" s="194"/>
      <c r="AB115" s="194"/>
      <c r="AC115" s="194"/>
      <c r="AD115" s="194"/>
      <c r="AE115" s="194"/>
      <c r="AF115" s="194"/>
      <c r="AG115" s="194"/>
      <c r="AH115" s="194"/>
      <c r="AI115" s="194"/>
      <c r="AJ115" s="194"/>
      <c r="AK115" s="194"/>
    </row>
    <row r="116" spans="1:37" s="187" customFormat="1" ht="15" customHeight="1" x14ac:dyDescent="0.2">
      <c r="A116" s="595" t="s">
        <v>273</v>
      </c>
      <c r="B116" s="595"/>
      <c r="C116" s="595"/>
      <c r="D116" s="595"/>
      <c r="E116" s="595"/>
      <c r="F116" s="595"/>
      <c r="G116" s="595"/>
      <c r="H116" s="595"/>
      <c r="I116" s="595"/>
      <c r="J116" s="595"/>
      <c r="K116" s="393"/>
      <c r="L116" s="393"/>
      <c r="M116" s="393"/>
      <c r="N116" s="393"/>
      <c r="O116" s="393"/>
      <c r="P116" s="393"/>
      <c r="Q116" s="393"/>
      <c r="R116" s="393"/>
      <c r="S116" s="393"/>
      <c r="T116" s="194"/>
      <c r="U116" s="194"/>
      <c r="V116" s="194"/>
      <c r="W116" s="194"/>
      <c r="X116" s="194"/>
      <c r="Y116" s="194"/>
      <c r="Z116" s="194"/>
      <c r="AA116" s="194"/>
      <c r="AB116" s="194"/>
      <c r="AC116" s="194"/>
      <c r="AD116" s="194"/>
      <c r="AE116" s="194"/>
      <c r="AF116" s="194"/>
      <c r="AG116" s="194"/>
      <c r="AH116" s="194"/>
      <c r="AI116" s="194"/>
      <c r="AJ116" s="194"/>
      <c r="AK116" s="194"/>
    </row>
    <row r="117" spans="1:37" s="187" customFormat="1" ht="15" customHeight="1" x14ac:dyDescent="0.2">
      <c r="A117" s="595" t="s">
        <v>274</v>
      </c>
      <c r="B117" s="595"/>
      <c r="C117" s="595"/>
      <c r="D117" s="595"/>
      <c r="E117" s="595"/>
      <c r="F117" s="595"/>
      <c r="G117" s="595"/>
      <c r="H117" s="595"/>
      <c r="I117" s="595"/>
      <c r="J117" s="595"/>
      <c r="K117" s="393"/>
      <c r="L117" s="393"/>
      <c r="M117" s="393"/>
      <c r="N117" s="393"/>
      <c r="O117" s="393"/>
      <c r="P117" s="393"/>
      <c r="Q117" s="393"/>
      <c r="R117" s="393"/>
      <c r="S117" s="393"/>
      <c r="T117" s="194"/>
      <c r="U117" s="194"/>
      <c r="V117" s="194"/>
      <c r="W117" s="194"/>
      <c r="X117" s="194"/>
      <c r="Y117" s="194"/>
      <c r="Z117" s="194"/>
      <c r="AA117" s="194"/>
      <c r="AB117" s="194"/>
      <c r="AC117" s="194"/>
      <c r="AD117" s="194"/>
      <c r="AE117" s="194"/>
      <c r="AF117" s="194"/>
      <c r="AG117" s="194"/>
      <c r="AH117" s="194"/>
      <c r="AI117" s="194"/>
      <c r="AJ117" s="194"/>
      <c r="AK117" s="194"/>
    </row>
    <row r="118" spans="1:37" s="187" customFormat="1" ht="9.9499999999999993" customHeight="1" x14ac:dyDescent="0.2">
      <c r="B118" s="397"/>
      <c r="C118" s="397"/>
      <c r="D118" s="397"/>
      <c r="E118" s="397"/>
      <c r="F118" s="393"/>
      <c r="G118" s="397"/>
      <c r="H118" s="397"/>
      <c r="I118" s="397"/>
      <c r="J118" s="393"/>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row>
    <row r="119" spans="1:37" s="187" customFormat="1" ht="30.75" customHeight="1" x14ac:dyDescent="0.2">
      <c r="A119" s="692" t="s">
        <v>341</v>
      </c>
      <c r="B119" s="693"/>
      <c r="C119" s="693"/>
      <c r="D119" s="693"/>
      <c r="E119" s="693"/>
      <c r="F119" s="693"/>
      <c r="G119" s="693"/>
      <c r="H119" s="693"/>
      <c r="I119" s="693"/>
      <c r="J119" s="693"/>
      <c r="K119" s="194"/>
      <c r="L119" s="194"/>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row>
    <row r="120" spans="1:37" ht="9.9499999999999993" customHeight="1" x14ac:dyDescent="0.2">
      <c r="B120" s="362"/>
      <c r="C120" s="362"/>
      <c r="D120" s="362"/>
      <c r="E120" s="362"/>
      <c r="F120" s="378"/>
      <c r="G120" s="378"/>
      <c r="H120" s="362"/>
      <c r="I120" s="362"/>
      <c r="J120" s="378"/>
      <c r="K120" s="400"/>
      <c r="L120" s="400"/>
      <c r="M120" s="400"/>
      <c r="N120" s="400"/>
      <c r="O120" s="400"/>
      <c r="P120" s="400"/>
      <c r="Q120" s="400"/>
      <c r="R120" s="400"/>
      <c r="S120" s="400"/>
      <c r="T120" s="400"/>
      <c r="U120" s="400"/>
      <c r="V120" s="400"/>
      <c r="W120" s="400"/>
      <c r="X120" s="400"/>
      <c r="Y120" s="400"/>
      <c r="Z120" s="400"/>
      <c r="AA120" s="400"/>
      <c r="AB120" s="400"/>
      <c r="AC120" s="400"/>
      <c r="AD120" s="400"/>
      <c r="AE120" s="400"/>
      <c r="AF120" s="400"/>
      <c r="AG120" s="400"/>
      <c r="AH120" s="400"/>
      <c r="AI120" s="400"/>
      <c r="AJ120" s="400"/>
      <c r="AK120" s="11"/>
    </row>
    <row r="121" spans="1:37" ht="16.5" customHeight="1" x14ac:dyDescent="0.2">
      <c r="A121" s="187" t="s">
        <v>340</v>
      </c>
      <c r="B121" s="362"/>
      <c r="C121" s="362"/>
      <c r="D121" s="362"/>
      <c r="E121" s="362"/>
      <c r="F121" s="378"/>
      <c r="G121" s="378"/>
      <c r="H121" s="362"/>
      <c r="I121" s="362"/>
      <c r="J121" s="378"/>
      <c r="K121" s="400"/>
      <c r="L121" s="400"/>
      <c r="M121" s="400"/>
      <c r="N121" s="400"/>
      <c r="O121" s="400"/>
      <c r="P121" s="400"/>
      <c r="Q121" s="400"/>
      <c r="R121" s="400"/>
      <c r="S121" s="400"/>
      <c r="T121" s="400"/>
      <c r="U121" s="400"/>
      <c r="V121" s="400"/>
      <c r="W121" s="400"/>
      <c r="X121" s="400"/>
      <c r="Y121" s="400"/>
      <c r="Z121" s="400"/>
      <c r="AA121" s="400"/>
      <c r="AB121" s="400"/>
      <c r="AC121" s="400"/>
      <c r="AD121" s="400"/>
      <c r="AE121" s="400"/>
      <c r="AF121" s="400"/>
      <c r="AG121" s="400"/>
      <c r="AH121" s="400"/>
      <c r="AI121" s="400"/>
      <c r="AJ121" s="400"/>
      <c r="AK121" s="11"/>
    </row>
    <row r="122" spans="1:37" ht="5.0999999999999996" customHeight="1" x14ac:dyDescent="0.2">
      <c r="A122" s="187"/>
      <c r="B122" s="362"/>
      <c r="C122" s="362"/>
      <c r="D122" s="362"/>
      <c r="E122" s="362"/>
      <c r="F122" s="378"/>
      <c r="G122" s="378"/>
      <c r="H122" s="362"/>
      <c r="I122" s="362"/>
      <c r="J122" s="378"/>
      <c r="K122" s="400"/>
      <c r="L122" s="400"/>
      <c r="M122" s="400"/>
      <c r="N122" s="400"/>
      <c r="O122" s="400"/>
      <c r="P122" s="400"/>
      <c r="Q122" s="400"/>
      <c r="R122" s="400"/>
      <c r="S122" s="400"/>
      <c r="T122" s="400"/>
      <c r="U122" s="400"/>
      <c r="V122" s="400"/>
      <c r="W122" s="400"/>
      <c r="X122" s="400"/>
      <c r="Y122" s="400"/>
      <c r="Z122" s="400"/>
      <c r="AA122" s="400"/>
      <c r="AB122" s="400"/>
      <c r="AC122" s="400"/>
      <c r="AD122" s="400"/>
      <c r="AE122" s="400"/>
      <c r="AF122" s="400"/>
      <c r="AG122" s="400"/>
      <c r="AH122" s="400"/>
      <c r="AI122" s="400"/>
      <c r="AJ122" s="400"/>
      <c r="AK122" s="11"/>
    </row>
    <row r="123" spans="1:37" ht="15" x14ac:dyDescent="0.25">
      <c r="B123" s="362"/>
      <c r="C123" s="362"/>
      <c r="D123" s="362"/>
      <c r="E123" s="401"/>
      <c r="F123" s="378"/>
      <c r="G123" s="401"/>
      <c r="H123" s="696" t="s">
        <v>228</v>
      </c>
      <c r="I123" s="697"/>
      <c r="J123" s="401"/>
      <c r="K123" s="400"/>
      <c r="L123" s="400"/>
      <c r="M123" s="400"/>
      <c r="N123" s="400"/>
      <c r="O123" s="400"/>
      <c r="P123" s="400"/>
      <c r="Q123" s="400"/>
      <c r="R123" s="400"/>
      <c r="S123" s="400"/>
      <c r="T123" s="400"/>
      <c r="U123" s="400"/>
      <c r="V123" s="400"/>
      <c r="W123" s="400"/>
      <c r="X123" s="400"/>
      <c r="Y123" s="400"/>
      <c r="Z123" s="400"/>
      <c r="AA123" s="400"/>
      <c r="AB123" s="400"/>
      <c r="AC123" s="400"/>
      <c r="AD123" s="400"/>
      <c r="AE123" s="400"/>
      <c r="AF123" s="400"/>
      <c r="AG123" s="400"/>
      <c r="AH123" s="400"/>
      <c r="AI123" s="400"/>
      <c r="AJ123" s="400"/>
      <c r="AK123" s="11"/>
    </row>
    <row r="124" spans="1:37" x14ac:dyDescent="0.2">
      <c r="B124" s="362"/>
      <c r="C124" s="362"/>
      <c r="D124" s="362"/>
      <c r="E124" s="378"/>
      <c r="F124" s="378"/>
      <c r="G124" s="378"/>
      <c r="H124" s="362"/>
      <c r="I124" s="362"/>
      <c r="J124" s="378"/>
      <c r="K124" s="400"/>
      <c r="L124" s="400"/>
      <c r="M124" s="400"/>
      <c r="N124" s="400"/>
      <c r="O124" s="400"/>
      <c r="P124" s="400"/>
      <c r="Q124" s="400"/>
      <c r="R124" s="400"/>
      <c r="S124" s="400"/>
      <c r="T124" s="400"/>
      <c r="U124" s="400"/>
      <c r="V124" s="400"/>
      <c r="W124" s="400"/>
      <c r="X124" s="400"/>
      <c r="Y124" s="400"/>
      <c r="Z124" s="400"/>
      <c r="AA124" s="400"/>
      <c r="AB124" s="400"/>
      <c r="AC124" s="400"/>
      <c r="AD124" s="400"/>
      <c r="AE124" s="400"/>
      <c r="AF124" s="400"/>
      <c r="AG124" s="400"/>
      <c r="AH124" s="400"/>
      <c r="AI124" s="400"/>
      <c r="AJ124" s="400"/>
      <c r="AK124" s="11"/>
    </row>
    <row r="125" spans="1:37" ht="14.25" x14ac:dyDescent="0.2">
      <c r="B125" s="362"/>
      <c r="C125" s="362"/>
      <c r="D125" s="362"/>
      <c r="E125" s="402"/>
      <c r="F125" s="402"/>
      <c r="G125" s="402"/>
      <c r="H125" s="725"/>
      <c r="I125" s="725"/>
      <c r="J125" s="725"/>
      <c r="K125" s="400"/>
      <c r="L125" s="400"/>
      <c r="M125" s="400"/>
      <c r="N125" s="400"/>
      <c r="O125" s="400"/>
      <c r="P125" s="400"/>
      <c r="Q125" s="400"/>
      <c r="R125" s="400"/>
      <c r="S125" s="400"/>
      <c r="T125" s="400"/>
      <c r="U125" s="400"/>
      <c r="V125" s="400"/>
      <c r="W125" s="400"/>
      <c r="X125" s="400"/>
      <c r="Y125" s="400"/>
      <c r="Z125" s="400"/>
      <c r="AA125" s="400"/>
      <c r="AB125" s="400"/>
      <c r="AC125" s="400"/>
      <c r="AD125" s="400"/>
      <c r="AE125" s="400"/>
      <c r="AF125" s="400"/>
      <c r="AG125" s="400"/>
      <c r="AH125" s="400"/>
      <c r="AI125" s="400"/>
      <c r="AJ125" s="400"/>
      <c r="AK125" s="11"/>
    </row>
    <row r="126" spans="1:37" x14ac:dyDescent="0.2">
      <c r="B126" s="362"/>
      <c r="C126" s="362"/>
      <c r="D126" s="362"/>
      <c r="E126" s="378"/>
      <c r="F126" s="378"/>
      <c r="G126" s="378"/>
      <c r="H126" s="362"/>
      <c r="I126" s="362"/>
      <c r="J126" s="378"/>
      <c r="K126" s="400"/>
      <c r="L126" s="400"/>
      <c r="M126" s="400"/>
      <c r="N126" s="400"/>
      <c r="O126" s="400"/>
      <c r="P126" s="400"/>
      <c r="Q126" s="400"/>
      <c r="R126" s="400"/>
      <c r="S126" s="400"/>
      <c r="T126" s="400"/>
      <c r="U126" s="400"/>
      <c r="V126" s="400"/>
      <c r="W126" s="400"/>
      <c r="X126" s="400"/>
      <c r="Y126" s="400"/>
      <c r="Z126" s="400"/>
      <c r="AA126" s="400"/>
      <c r="AB126" s="400"/>
      <c r="AC126" s="400"/>
      <c r="AD126" s="400"/>
      <c r="AE126" s="400"/>
      <c r="AF126" s="400"/>
      <c r="AG126" s="400"/>
      <c r="AH126" s="400"/>
      <c r="AI126" s="400"/>
      <c r="AJ126" s="400"/>
      <c r="AK126" s="11"/>
    </row>
    <row r="127" spans="1:37" x14ac:dyDescent="0.2">
      <c r="B127" s="362"/>
      <c r="C127" s="362"/>
      <c r="D127" s="362"/>
      <c r="E127" s="378"/>
      <c r="F127" s="378"/>
      <c r="G127" s="378"/>
      <c r="H127" s="362"/>
      <c r="I127" s="362"/>
      <c r="J127" s="378"/>
      <c r="K127" s="400"/>
      <c r="L127" s="400"/>
      <c r="M127" s="400"/>
      <c r="N127" s="400"/>
      <c r="O127" s="400"/>
      <c r="P127" s="400"/>
      <c r="Q127" s="400"/>
      <c r="R127" s="400"/>
      <c r="S127" s="400"/>
      <c r="T127" s="400"/>
      <c r="U127" s="400"/>
      <c r="V127" s="400"/>
      <c r="W127" s="400"/>
      <c r="X127" s="400"/>
      <c r="Y127" s="400"/>
      <c r="Z127" s="400"/>
      <c r="AA127" s="400"/>
      <c r="AB127" s="400"/>
      <c r="AC127" s="400"/>
      <c r="AD127" s="400"/>
      <c r="AE127" s="400"/>
      <c r="AF127" s="400"/>
      <c r="AG127" s="400"/>
      <c r="AH127" s="400"/>
      <c r="AI127" s="400"/>
      <c r="AJ127" s="400"/>
      <c r="AK127" s="11"/>
    </row>
    <row r="128" spans="1:37" ht="14.25" x14ac:dyDescent="0.2">
      <c r="B128" s="362"/>
      <c r="C128" s="362"/>
      <c r="D128" s="362"/>
      <c r="E128" s="378"/>
      <c r="F128" s="378"/>
      <c r="G128" s="378"/>
      <c r="H128" s="725"/>
      <c r="I128" s="725"/>
      <c r="J128" s="725"/>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row>
    <row r="129" spans="1:15" x14ac:dyDescent="0.2">
      <c r="B129" s="362"/>
      <c r="C129" s="362"/>
      <c r="D129" s="362"/>
      <c r="E129" s="395"/>
      <c r="F129" s="395"/>
      <c r="G129" s="395"/>
      <c r="H129" s="736" t="s">
        <v>275</v>
      </c>
      <c r="I129" s="737"/>
      <c r="J129" s="737"/>
      <c r="K129" s="11"/>
      <c r="L129" s="11"/>
      <c r="M129" s="11"/>
      <c r="N129" s="11"/>
      <c r="O129" s="11"/>
    </row>
    <row r="130" spans="1:15" x14ac:dyDescent="0.2">
      <c r="B130" s="362"/>
      <c r="C130" s="362"/>
      <c r="D130" s="362"/>
      <c r="E130" s="362"/>
      <c r="F130" s="378"/>
      <c r="G130" s="362"/>
      <c r="H130" s="362"/>
      <c r="I130" s="362"/>
      <c r="J130" s="378"/>
      <c r="K130" s="11"/>
      <c r="L130" s="11"/>
      <c r="M130" s="11"/>
      <c r="N130" s="11"/>
      <c r="O130" s="11"/>
    </row>
    <row r="131" spans="1:15" ht="15" x14ac:dyDescent="0.2">
      <c r="A131" s="738" t="s">
        <v>276</v>
      </c>
      <c r="B131" s="739"/>
      <c r="C131" s="739"/>
      <c r="D131" s="601"/>
      <c r="E131" s="601"/>
      <c r="F131" s="601"/>
      <c r="G131" s="601"/>
      <c r="H131" s="601"/>
      <c r="I131" s="601"/>
      <c r="J131" s="601"/>
      <c r="K131" s="11"/>
      <c r="L131" s="11"/>
      <c r="M131" s="11"/>
      <c r="N131" s="11"/>
      <c r="O131" s="11"/>
    </row>
    <row r="132" spans="1:15" ht="14.25" x14ac:dyDescent="0.2">
      <c r="B132" s="362"/>
      <c r="C132" s="378"/>
      <c r="D132" s="601"/>
      <c r="E132" s="601"/>
      <c r="F132" s="601"/>
      <c r="G132" s="601"/>
      <c r="H132" s="601"/>
      <c r="I132" s="601"/>
      <c r="J132" s="601"/>
      <c r="K132" s="11"/>
      <c r="L132" s="11"/>
      <c r="M132" s="11"/>
      <c r="N132" s="11"/>
      <c r="O132" s="11"/>
    </row>
    <row r="133" spans="1:15" ht="14.25" x14ac:dyDescent="0.2">
      <c r="B133" s="362"/>
      <c r="C133" s="378"/>
      <c r="D133" s="601"/>
      <c r="E133" s="601"/>
      <c r="F133" s="601"/>
      <c r="G133" s="601"/>
      <c r="H133" s="601"/>
      <c r="I133" s="601"/>
      <c r="J133" s="601"/>
      <c r="K133" s="11"/>
      <c r="L133" s="11"/>
      <c r="M133" s="11"/>
      <c r="N133" s="11"/>
      <c r="O133" s="11"/>
    </row>
    <row r="134" spans="1:15" ht="14.25" x14ac:dyDescent="0.2">
      <c r="B134" s="362"/>
      <c r="C134" s="378"/>
      <c r="D134" s="601"/>
      <c r="E134" s="601"/>
      <c r="F134" s="601"/>
      <c r="G134" s="601"/>
      <c r="H134" s="601"/>
      <c r="I134" s="601"/>
      <c r="J134" s="601"/>
      <c r="K134" s="11"/>
      <c r="L134" s="11"/>
      <c r="M134" s="11"/>
      <c r="N134" s="11"/>
      <c r="O134" s="11"/>
    </row>
    <row r="135" spans="1:15" ht="14.25" x14ac:dyDescent="0.2">
      <c r="B135" s="362"/>
      <c r="C135" s="378"/>
      <c r="D135" s="601"/>
      <c r="E135" s="601"/>
      <c r="F135" s="601"/>
      <c r="G135" s="601"/>
      <c r="H135" s="601"/>
      <c r="I135" s="601"/>
      <c r="J135" s="601"/>
      <c r="K135" s="11"/>
      <c r="L135" s="11"/>
      <c r="M135" s="11"/>
      <c r="N135" s="11"/>
      <c r="O135" s="11"/>
    </row>
    <row r="136" spans="1:15" ht="14.25" x14ac:dyDescent="0.2">
      <c r="B136" s="362"/>
      <c r="C136" s="378"/>
      <c r="D136" s="601"/>
      <c r="E136" s="601"/>
      <c r="F136" s="601"/>
      <c r="G136" s="601"/>
      <c r="H136" s="601"/>
      <c r="I136" s="601"/>
      <c r="J136" s="601"/>
      <c r="K136" s="11"/>
      <c r="L136" s="11"/>
      <c r="M136" s="11"/>
      <c r="N136" s="11"/>
      <c r="O136" s="11"/>
    </row>
    <row r="137" spans="1:15" hidden="1" x14ac:dyDescent="0.2">
      <c r="K137" s="11"/>
      <c r="L137" s="11"/>
      <c r="M137" s="11"/>
      <c r="N137" s="11"/>
      <c r="O137" s="11"/>
    </row>
    <row r="138" spans="1:15" hidden="1" x14ac:dyDescent="0.2">
      <c r="K138" s="11"/>
      <c r="L138" s="11"/>
      <c r="M138" s="11"/>
      <c r="N138" s="11"/>
      <c r="O138" s="11"/>
    </row>
    <row r="139" spans="1:15" hidden="1" x14ac:dyDescent="0.2">
      <c r="K139" s="11"/>
      <c r="L139" s="11"/>
      <c r="M139" s="11"/>
      <c r="N139" s="11"/>
      <c r="O139" s="11"/>
    </row>
    <row r="140" spans="1:15" hidden="1" x14ac:dyDescent="0.2">
      <c r="K140" s="11"/>
      <c r="L140" s="11"/>
      <c r="M140" s="11"/>
      <c r="N140" s="11"/>
      <c r="O140" s="11"/>
    </row>
    <row r="141" spans="1:15" hidden="1" x14ac:dyDescent="0.2">
      <c r="K141" s="11"/>
      <c r="L141" s="11"/>
      <c r="M141" s="11"/>
      <c r="N141" s="11"/>
      <c r="O141" s="11"/>
    </row>
    <row r="142" spans="1:15" hidden="1" x14ac:dyDescent="0.2">
      <c r="K142" s="11"/>
      <c r="L142" s="11"/>
      <c r="M142" s="11"/>
      <c r="N142" s="11"/>
      <c r="O142" s="11"/>
    </row>
    <row r="143" spans="1:15" hidden="1" x14ac:dyDescent="0.2">
      <c r="K143" s="11"/>
      <c r="L143" s="11"/>
      <c r="M143" s="11"/>
      <c r="N143" s="11"/>
      <c r="O143" s="11"/>
    </row>
    <row r="144" spans="1:15" hidden="1" x14ac:dyDescent="0.2">
      <c r="K144" s="11"/>
      <c r="L144" s="11"/>
      <c r="M144" s="11"/>
      <c r="N144" s="11"/>
      <c r="O144" s="11"/>
    </row>
    <row r="145" spans="11:15" hidden="1" x14ac:dyDescent="0.2">
      <c r="K145" s="11"/>
      <c r="L145" s="11"/>
      <c r="M145" s="11"/>
      <c r="N145" s="11"/>
      <c r="O145" s="11"/>
    </row>
    <row r="146" spans="11:15" hidden="1" x14ac:dyDescent="0.2">
      <c r="K146" s="11"/>
      <c r="L146" s="11"/>
      <c r="M146" s="11"/>
      <c r="N146" s="11"/>
      <c r="O146" s="11"/>
    </row>
    <row r="147" spans="11:15" hidden="1" x14ac:dyDescent="0.2">
      <c r="K147" s="11"/>
      <c r="L147" s="11"/>
      <c r="M147" s="11"/>
      <c r="N147" s="11"/>
      <c r="O147" s="11"/>
    </row>
    <row r="148" spans="11:15" hidden="1" x14ac:dyDescent="0.2">
      <c r="K148" s="11"/>
      <c r="L148" s="11"/>
      <c r="M148" s="11"/>
      <c r="N148" s="11"/>
      <c r="O148" s="11"/>
    </row>
    <row r="149" spans="11:15" hidden="1" x14ac:dyDescent="0.2">
      <c r="K149" s="11"/>
      <c r="L149" s="11"/>
      <c r="M149" s="11"/>
      <c r="N149" s="11"/>
      <c r="O149" s="11"/>
    </row>
    <row r="150" spans="11:15" hidden="1" x14ac:dyDescent="0.2">
      <c r="K150" s="11"/>
      <c r="L150" s="11"/>
      <c r="M150" s="11"/>
      <c r="N150" s="11"/>
      <c r="O150" s="11"/>
    </row>
    <row r="151" spans="11:15" hidden="1" x14ac:dyDescent="0.2">
      <c r="K151" s="11"/>
      <c r="L151" s="11"/>
      <c r="M151" s="11"/>
      <c r="N151" s="11"/>
      <c r="O151" s="11"/>
    </row>
    <row r="152" spans="11:15" hidden="1" x14ac:dyDescent="0.2">
      <c r="K152" s="11"/>
      <c r="L152" s="11"/>
      <c r="M152" s="11"/>
      <c r="N152" s="11"/>
      <c r="O152" s="11"/>
    </row>
    <row r="153" spans="11:15" hidden="1" x14ac:dyDescent="0.2">
      <c r="K153" s="11"/>
      <c r="L153" s="11"/>
      <c r="M153" s="11"/>
      <c r="N153" s="11"/>
      <c r="O153" s="11"/>
    </row>
    <row r="154" spans="11:15" hidden="1" x14ac:dyDescent="0.2">
      <c r="K154" s="11"/>
      <c r="L154" s="11"/>
      <c r="M154" s="11"/>
      <c r="N154" s="11"/>
      <c r="O154" s="11"/>
    </row>
    <row r="155" spans="11:15" hidden="1" x14ac:dyDescent="0.2">
      <c r="K155" s="11"/>
      <c r="L155" s="11"/>
      <c r="M155" s="11"/>
      <c r="N155" s="11"/>
      <c r="O155" s="11"/>
    </row>
    <row r="156" spans="11:15" hidden="1" x14ac:dyDescent="0.2">
      <c r="K156" s="11"/>
      <c r="L156" s="11"/>
      <c r="M156" s="11"/>
      <c r="N156" s="11"/>
      <c r="O156" s="11"/>
    </row>
    <row r="157" spans="11:15" hidden="1" x14ac:dyDescent="0.2">
      <c r="K157" s="11"/>
      <c r="L157" s="11"/>
      <c r="M157" s="11"/>
      <c r="N157" s="11"/>
      <c r="O157" s="11"/>
    </row>
    <row r="158" spans="11:15" hidden="1" x14ac:dyDescent="0.2">
      <c r="K158" s="11"/>
      <c r="L158" s="11"/>
      <c r="M158" s="11"/>
      <c r="N158" s="11"/>
      <c r="O158" s="11"/>
    </row>
    <row r="159" spans="11:15" hidden="1" x14ac:dyDescent="0.2">
      <c r="K159" s="11"/>
      <c r="L159" s="11"/>
      <c r="M159" s="11"/>
      <c r="N159" s="11"/>
      <c r="O159" s="11"/>
    </row>
    <row r="160" spans="11:15" hidden="1" x14ac:dyDescent="0.2">
      <c r="K160" s="11"/>
      <c r="L160" s="11"/>
      <c r="M160" s="11"/>
      <c r="N160" s="11"/>
      <c r="O160" s="11"/>
    </row>
    <row r="161" spans="11:15" hidden="1" x14ac:dyDescent="0.2">
      <c r="K161" s="11"/>
      <c r="L161" s="11"/>
      <c r="M161" s="11"/>
      <c r="N161" s="11"/>
      <c r="O161" s="11"/>
    </row>
    <row r="162" spans="11:15" hidden="1" x14ac:dyDescent="0.2">
      <c r="K162" s="11"/>
      <c r="L162" s="11"/>
      <c r="M162" s="11"/>
      <c r="N162" s="11"/>
      <c r="O162" s="11"/>
    </row>
    <row r="163" spans="11:15" hidden="1" x14ac:dyDescent="0.2">
      <c r="K163" s="11"/>
      <c r="L163" s="11"/>
      <c r="M163" s="11"/>
      <c r="N163" s="11"/>
      <c r="O163" s="11"/>
    </row>
    <row r="164" spans="11:15" hidden="1" x14ac:dyDescent="0.2">
      <c r="K164" s="11"/>
      <c r="L164" s="11"/>
      <c r="M164" s="11"/>
      <c r="N164" s="11"/>
      <c r="O164" s="11"/>
    </row>
    <row r="165" spans="11:15" hidden="1" x14ac:dyDescent="0.2">
      <c r="K165" s="11"/>
      <c r="L165" s="11"/>
      <c r="M165" s="11"/>
      <c r="N165" s="11"/>
      <c r="O165" s="11"/>
    </row>
    <row r="166" spans="11:15" hidden="1" x14ac:dyDescent="0.2">
      <c r="K166" s="11"/>
      <c r="L166" s="11"/>
      <c r="M166" s="11"/>
      <c r="N166" s="11"/>
      <c r="O166" s="11"/>
    </row>
    <row r="167" spans="11:15" hidden="1" x14ac:dyDescent="0.2">
      <c r="K167" s="11"/>
      <c r="L167" s="11"/>
      <c r="M167" s="11"/>
      <c r="N167" s="11"/>
      <c r="O167" s="11"/>
    </row>
    <row r="168" spans="11:15" hidden="1" x14ac:dyDescent="0.2">
      <c r="K168" s="11"/>
      <c r="L168" s="11"/>
      <c r="M168" s="11"/>
      <c r="N168" s="11"/>
      <c r="O168" s="11"/>
    </row>
    <row r="169" spans="11:15" hidden="1" x14ac:dyDescent="0.2">
      <c r="K169" s="11"/>
      <c r="L169" s="11"/>
      <c r="M169" s="11"/>
      <c r="N169" s="11"/>
      <c r="O169" s="11"/>
    </row>
    <row r="170" spans="11:15" hidden="1" x14ac:dyDescent="0.2">
      <c r="K170" s="11"/>
      <c r="L170" s="11"/>
      <c r="M170" s="11"/>
      <c r="N170" s="11"/>
      <c r="O170" s="11"/>
    </row>
    <row r="171" spans="11:15" hidden="1" x14ac:dyDescent="0.2">
      <c r="K171" s="11"/>
      <c r="L171" s="11"/>
      <c r="M171" s="11"/>
      <c r="N171" s="11"/>
      <c r="O171" s="11"/>
    </row>
    <row r="172" spans="11:15" hidden="1" x14ac:dyDescent="0.2">
      <c r="K172" s="11"/>
      <c r="L172" s="11"/>
      <c r="M172" s="11"/>
      <c r="N172" s="11"/>
      <c r="O172" s="11"/>
    </row>
    <row r="173" spans="11:15" hidden="1" x14ac:dyDescent="0.2">
      <c r="K173" s="11"/>
      <c r="L173" s="11"/>
      <c r="M173" s="11"/>
      <c r="N173" s="11"/>
      <c r="O173" s="11"/>
    </row>
    <row r="174" spans="11:15" hidden="1" x14ac:dyDescent="0.2">
      <c r="K174" s="11"/>
      <c r="L174" s="11"/>
      <c r="M174" s="11"/>
      <c r="N174" s="11"/>
      <c r="O174" s="11"/>
    </row>
    <row r="175" spans="11:15" hidden="1" x14ac:dyDescent="0.2">
      <c r="K175" s="11"/>
      <c r="L175" s="11"/>
      <c r="M175" s="11"/>
      <c r="N175" s="11"/>
      <c r="O175" s="11"/>
    </row>
    <row r="176" spans="11:15" hidden="1" x14ac:dyDescent="0.2">
      <c r="K176" s="11"/>
      <c r="L176" s="11"/>
      <c r="M176" s="11"/>
      <c r="N176" s="11"/>
      <c r="O176" s="11"/>
    </row>
    <row r="177" spans="11:15" hidden="1" x14ac:dyDescent="0.2">
      <c r="K177" s="11"/>
      <c r="L177" s="11"/>
      <c r="M177" s="11"/>
      <c r="N177" s="11"/>
      <c r="O177" s="11"/>
    </row>
    <row r="178" spans="11:15" hidden="1" x14ac:dyDescent="0.2">
      <c r="K178" s="11"/>
      <c r="L178" s="11"/>
      <c r="M178" s="11"/>
      <c r="N178" s="11"/>
      <c r="O178" s="11"/>
    </row>
    <row r="179" spans="11:15" hidden="1" x14ac:dyDescent="0.2">
      <c r="K179" s="11"/>
      <c r="L179" s="11"/>
      <c r="M179" s="11"/>
      <c r="N179" s="11"/>
      <c r="O179" s="11"/>
    </row>
    <row r="180" spans="11:15" hidden="1" x14ac:dyDescent="0.2">
      <c r="K180" s="11"/>
      <c r="L180" s="11"/>
      <c r="M180" s="11"/>
      <c r="N180" s="11"/>
      <c r="O180" s="11"/>
    </row>
    <row r="181" spans="11:15" hidden="1" x14ac:dyDescent="0.2">
      <c r="K181" s="11"/>
      <c r="L181" s="11"/>
      <c r="M181" s="11"/>
      <c r="N181" s="11"/>
      <c r="O181" s="11"/>
    </row>
    <row r="182" spans="11:15" hidden="1" x14ac:dyDescent="0.2">
      <c r="K182" s="11"/>
      <c r="L182" s="11"/>
      <c r="M182" s="11"/>
      <c r="N182" s="11"/>
      <c r="O182" s="11"/>
    </row>
    <row r="183" spans="11:15" hidden="1" x14ac:dyDescent="0.2">
      <c r="K183" s="11"/>
      <c r="L183" s="11"/>
      <c r="M183" s="11"/>
      <c r="N183" s="11"/>
      <c r="O183" s="11"/>
    </row>
    <row r="184" spans="11:15" hidden="1" x14ac:dyDescent="0.2">
      <c r="K184" s="11"/>
      <c r="L184" s="11"/>
      <c r="M184" s="11"/>
      <c r="N184" s="11"/>
      <c r="O184" s="11"/>
    </row>
    <row r="185" spans="11:15" hidden="1" x14ac:dyDescent="0.2">
      <c r="K185" s="11"/>
      <c r="L185" s="11"/>
      <c r="M185" s="11"/>
      <c r="N185" s="11"/>
      <c r="O185" s="11"/>
    </row>
    <row r="186" spans="11:15" hidden="1" x14ac:dyDescent="0.2">
      <c r="K186" s="11"/>
      <c r="L186" s="11"/>
      <c r="M186" s="11"/>
      <c r="N186" s="11"/>
      <c r="O186" s="11"/>
    </row>
    <row r="187" spans="11:15" hidden="1" x14ac:dyDescent="0.2">
      <c r="K187" s="11"/>
      <c r="L187" s="11"/>
      <c r="M187" s="11"/>
      <c r="N187" s="11"/>
      <c r="O187" s="11"/>
    </row>
    <row r="188" spans="11:15" hidden="1" x14ac:dyDescent="0.2">
      <c r="K188" s="11"/>
      <c r="L188" s="11"/>
      <c r="M188" s="11"/>
      <c r="N188" s="11"/>
      <c r="O188" s="11"/>
    </row>
    <row r="189" spans="11:15" hidden="1" x14ac:dyDescent="0.2">
      <c r="K189" s="11"/>
      <c r="L189" s="11"/>
      <c r="M189" s="11"/>
      <c r="N189" s="11"/>
      <c r="O189" s="11"/>
    </row>
    <row r="190" spans="11:15" hidden="1" x14ac:dyDescent="0.2">
      <c r="K190" s="11"/>
      <c r="L190" s="11"/>
      <c r="M190" s="11"/>
      <c r="N190" s="11"/>
      <c r="O190" s="11"/>
    </row>
    <row r="191" spans="11:15" hidden="1" x14ac:dyDescent="0.2">
      <c r="K191" s="11"/>
      <c r="L191" s="11"/>
      <c r="M191" s="11"/>
      <c r="N191" s="11"/>
      <c r="O191" s="11"/>
    </row>
    <row r="192" spans="11:15" hidden="1" x14ac:dyDescent="0.2">
      <c r="K192" s="11"/>
      <c r="L192" s="11"/>
      <c r="M192" s="11"/>
      <c r="N192" s="11"/>
      <c r="O192" s="11"/>
    </row>
    <row r="193" spans="11:15" hidden="1" x14ac:dyDescent="0.2">
      <c r="K193" s="11"/>
      <c r="L193" s="11"/>
      <c r="M193" s="11"/>
      <c r="N193" s="11"/>
      <c r="O193" s="11"/>
    </row>
    <row r="194" spans="11:15" hidden="1" x14ac:dyDescent="0.2">
      <c r="K194" s="11"/>
      <c r="L194" s="11"/>
      <c r="M194" s="11"/>
      <c r="N194" s="11"/>
      <c r="O194" s="11"/>
    </row>
    <row r="195" spans="11:15" hidden="1" x14ac:dyDescent="0.2">
      <c r="K195" s="11"/>
      <c r="L195" s="11"/>
      <c r="M195" s="11"/>
      <c r="N195" s="11"/>
      <c r="O195" s="11"/>
    </row>
    <row r="196" spans="11:15" hidden="1" x14ac:dyDescent="0.2">
      <c r="K196" s="11"/>
      <c r="L196" s="11"/>
      <c r="M196" s="11"/>
      <c r="N196" s="11"/>
      <c r="O196" s="11"/>
    </row>
    <row r="197" spans="11:15" hidden="1" x14ac:dyDescent="0.2">
      <c r="K197" s="11"/>
      <c r="L197" s="11"/>
      <c r="M197" s="11"/>
      <c r="N197" s="11"/>
      <c r="O197" s="11"/>
    </row>
    <row r="198" spans="11:15" hidden="1" x14ac:dyDescent="0.2">
      <c r="K198" s="11"/>
      <c r="L198" s="11"/>
      <c r="M198" s="11"/>
      <c r="N198" s="11"/>
      <c r="O198" s="11"/>
    </row>
    <row r="199" spans="11:15" hidden="1" x14ac:dyDescent="0.2">
      <c r="K199" s="11"/>
      <c r="L199" s="11"/>
      <c r="M199" s="11"/>
      <c r="N199" s="11"/>
      <c r="O199" s="11"/>
    </row>
    <row r="200" spans="11:15" hidden="1" x14ac:dyDescent="0.2">
      <c r="K200" s="11"/>
      <c r="L200" s="11"/>
      <c r="M200" s="11"/>
      <c r="N200" s="11"/>
      <c r="O200" s="11"/>
    </row>
    <row r="201" spans="11:15" hidden="1" x14ac:dyDescent="0.2">
      <c r="K201" s="11"/>
      <c r="L201" s="11"/>
      <c r="M201" s="11"/>
      <c r="N201" s="11"/>
      <c r="O201" s="11"/>
    </row>
    <row r="202" spans="11:15" hidden="1" x14ac:dyDescent="0.2">
      <c r="K202" s="11"/>
      <c r="L202" s="11"/>
      <c r="M202" s="11"/>
      <c r="N202" s="11"/>
      <c r="O202" s="11"/>
    </row>
    <row r="203" spans="11:15" hidden="1" x14ac:dyDescent="0.2">
      <c r="K203" s="11"/>
      <c r="L203" s="11"/>
      <c r="M203" s="11"/>
      <c r="N203" s="11"/>
      <c r="O203" s="11"/>
    </row>
    <row r="204" spans="11:15" hidden="1" x14ac:dyDescent="0.2">
      <c r="K204" s="11"/>
      <c r="L204" s="11"/>
      <c r="M204" s="11"/>
      <c r="N204" s="11"/>
      <c r="O204" s="11"/>
    </row>
    <row r="205" spans="11:15" hidden="1" x14ac:dyDescent="0.2">
      <c r="K205" s="11"/>
      <c r="L205" s="11"/>
      <c r="M205" s="11"/>
      <c r="N205" s="11"/>
      <c r="O205" s="11"/>
    </row>
    <row r="206" spans="11:15" hidden="1" x14ac:dyDescent="0.2">
      <c r="K206" s="11"/>
      <c r="L206" s="11"/>
      <c r="M206" s="11"/>
      <c r="N206" s="11"/>
      <c r="O206" s="11"/>
    </row>
    <row r="207" spans="11:15" hidden="1" x14ac:dyDescent="0.2">
      <c r="K207" s="11"/>
      <c r="L207" s="11"/>
      <c r="M207" s="11"/>
      <c r="N207" s="11"/>
      <c r="O207" s="11"/>
    </row>
    <row r="208" spans="11:15" hidden="1" x14ac:dyDescent="0.2">
      <c r="K208" s="11"/>
      <c r="L208" s="11"/>
      <c r="M208" s="11"/>
      <c r="N208" s="11"/>
      <c r="O208" s="11"/>
    </row>
    <row r="209" spans="11:15" hidden="1" x14ac:dyDescent="0.2">
      <c r="K209" s="11"/>
      <c r="L209" s="11"/>
      <c r="M209" s="11"/>
      <c r="N209" s="11"/>
      <c r="O209" s="11"/>
    </row>
    <row r="210" spans="11:15" hidden="1" x14ac:dyDescent="0.2">
      <c r="K210" s="11"/>
      <c r="L210" s="11"/>
      <c r="M210" s="11"/>
      <c r="N210" s="11"/>
      <c r="O210" s="11"/>
    </row>
    <row r="211" spans="11:15" hidden="1" x14ac:dyDescent="0.2">
      <c r="K211" s="11"/>
      <c r="L211" s="11"/>
      <c r="M211" s="11"/>
      <c r="N211" s="11"/>
      <c r="O211" s="11"/>
    </row>
    <row r="212" spans="11:15" hidden="1" x14ac:dyDescent="0.2">
      <c r="K212" s="11"/>
      <c r="L212" s="11"/>
      <c r="M212" s="11"/>
      <c r="N212" s="11"/>
      <c r="O212" s="11"/>
    </row>
    <row r="213" spans="11:15" hidden="1" x14ac:dyDescent="0.2">
      <c r="K213" s="11"/>
      <c r="L213" s="11"/>
      <c r="M213" s="11"/>
      <c r="N213" s="11"/>
      <c r="O213" s="11"/>
    </row>
    <row r="214" spans="11:15" hidden="1" x14ac:dyDescent="0.2">
      <c r="K214" s="11"/>
      <c r="L214" s="11"/>
      <c r="M214" s="11"/>
      <c r="N214" s="11"/>
      <c r="O214" s="11"/>
    </row>
    <row r="215" spans="11:15" hidden="1" x14ac:dyDescent="0.2">
      <c r="K215" s="11"/>
      <c r="L215" s="11"/>
      <c r="M215" s="11"/>
      <c r="N215" s="11"/>
      <c r="O215" s="11"/>
    </row>
    <row r="216" spans="11:15" x14ac:dyDescent="0.2">
      <c r="K216" s="11"/>
      <c r="L216" s="11"/>
      <c r="M216" s="11"/>
      <c r="N216" s="11"/>
      <c r="O216" s="11"/>
    </row>
    <row r="217" spans="11:15" x14ac:dyDescent="0.2">
      <c r="K217" s="11"/>
      <c r="L217" s="11"/>
      <c r="M217" s="11"/>
      <c r="N217" s="11"/>
      <c r="O217" s="11"/>
    </row>
    <row r="218" spans="11:15" x14ac:dyDescent="0.2">
      <c r="K218" s="11"/>
      <c r="L218" s="11"/>
      <c r="M218" s="11"/>
      <c r="N218" s="11"/>
      <c r="O218" s="11"/>
    </row>
    <row r="219" spans="11:15" x14ac:dyDescent="0.2">
      <c r="K219" s="11"/>
      <c r="L219" s="11"/>
      <c r="M219" s="11"/>
      <c r="N219" s="11"/>
      <c r="O219" s="11"/>
    </row>
    <row r="220" spans="11:15" x14ac:dyDescent="0.2">
      <c r="K220" s="11"/>
      <c r="L220" s="11"/>
      <c r="M220" s="11"/>
      <c r="N220" s="11"/>
      <c r="O220" s="11"/>
    </row>
    <row r="221" spans="11:15" x14ac:dyDescent="0.2">
      <c r="K221" s="11"/>
      <c r="L221" s="11"/>
      <c r="M221" s="11"/>
      <c r="N221" s="11"/>
      <c r="O221" s="11"/>
    </row>
    <row r="222" spans="11:15" x14ac:dyDescent="0.2">
      <c r="K222" s="11"/>
      <c r="L222" s="11"/>
      <c r="M222" s="11"/>
      <c r="N222" s="11"/>
      <c r="O222" s="11"/>
    </row>
    <row r="223" spans="11:15" x14ac:dyDescent="0.2">
      <c r="K223" s="11"/>
      <c r="L223" s="11"/>
      <c r="M223" s="11"/>
      <c r="N223" s="11"/>
      <c r="O223" s="11"/>
    </row>
    <row r="224" spans="11:15" x14ac:dyDescent="0.2">
      <c r="K224" s="11"/>
      <c r="L224" s="11"/>
      <c r="M224" s="11"/>
      <c r="N224" s="11"/>
      <c r="O224" s="11"/>
    </row>
    <row r="225" spans="11:15" x14ac:dyDescent="0.2">
      <c r="K225" s="11"/>
      <c r="L225" s="11"/>
      <c r="M225" s="11"/>
      <c r="N225" s="11"/>
      <c r="O225" s="11"/>
    </row>
    <row r="226" spans="11:15" x14ac:dyDescent="0.2">
      <c r="K226" s="11"/>
      <c r="L226" s="11"/>
      <c r="M226" s="11"/>
      <c r="N226" s="11"/>
      <c r="O226" s="11"/>
    </row>
    <row r="227" spans="11:15" x14ac:dyDescent="0.2">
      <c r="K227" s="11"/>
      <c r="L227" s="11"/>
      <c r="M227" s="11"/>
      <c r="N227" s="11"/>
      <c r="O227" s="11"/>
    </row>
    <row r="228" spans="11:15" x14ac:dyDescent="0.2">
      <c r="K228" s="11"/>
      <c r="L228" s="11"/>
      <c r="M228" s="11"/>
      <c r="N228" s="11"/>
      <c r="O228" s="11"/>
    </row>
    <row r="229" spans="11:15" x14ac:dyDescent="0.2">
      <c r="K229" s="11"/>
      <c r="L229" s="11"/>
      <c r="M229" s="11"/>
      <c r="N229" s="11"/>
      <c r="O229" s="11"/>
    </row>
    <row r="230" spans="11:15" x14ac:dyDescent="0.2">
      <c r="K230" s="11"/>
      <c r="L230" s="11"/>
      <c r="M230" s="11"/>
      <c r="N230" s="11"/>
      <c r="O230" s="11"/>
    </row>
    <row r="231" spans="11:15" x14ac:dyDescent="0.2">
      <c r="K231" s="11"/>
      <c r="L231" s="11"/>
      <c r="M231" s="11"/>
      <c r="N231" s="11"/>
      <c r="O231" s="11"/>
    </row>
    <row r="232" spans="11:15" x14ac:dyDescent="0.2">
      <c r="K232" s="11"/>
      <c r="L232" s="11"/>
      <c r="M232" s="11"/>
      <c r="N232" s="11"/>
      <c r="O232" s="11"/>
    </row>
    <row r="233" spans="11:15" x14ac:dyDescent="0.2">
      <c r="K233" s="11"/>
      <c r="L233" s="11"/>
      <c r="M233" s="11"/>
      <c r="N233" s="11"/>
      <c r="O233" s="11"/>
    </row>
    <row r="234" spans="11:15" x14ac:dyDescent="0.2">
      <c r="K234" s="11"/>
      <c r="L234" s="11"/>
      <c r="M234" s="11"/>
      <c r="N234" s="11"/>
      <c r="O234" s="11"/>
    </row>
    <row r="235" spans="11:15" x14ac:dyDescent="0.2">
      <c r="K235" s="11"/>
      <c r="L235" s="11"/>
      <c r="M235" s="11"/>
      <c r="N235" s="11"/>
      <c r="O235" s="11"/>
    </row>
    <row r="236" spans="11:15" x14ac:dyDescent="0.2">
      <c r="K236" s="11"/>
      <c r="L236" s="11"/>
      <c r="M236" s="11"/>
      <c r="N236" s="11"/>
      <c r="O236" s="11"/>
    </row>
    <row r="237" spans="11:15" x14ac:dyDescent="0.2">
      <c r="K237" s="11"/>
      <c r="L237" s="11"/>
      <c r="M237" s="11"/>
      <c r="N237" s="11"/>
      <c r="O237" s="11"/>
    </row>
    <row r="238" spans="11:15" x14ac:dyDescent="0.2">
      <c r="K238" s="11"/>
      <c r="L238" s="11"/>
      <c r="M238" s="11"/>
      <c r="N238" s="11"/>
      <c r="O238" s="11"/>
    </row>
    <row r="239" spans="11:15" x14ac:dyDescent="0.2">
      <c r="K239" s="11"/>
      <c r="L239" s="11"/>
      <c r="M239" s="11"/>
      <c r="N239" s="11"/>
      <c r="O239" s="11"/>
    </row>
    <row r="240" spans="11:15" x14ac:dyDescent="0.2">
      <c r="K240" s="11"/>
      <c r="L240" s="11"/>
      <c r="M240" s="11"/>
      <c r="N240" s="11"/>
      <c r="O240" s="11"/>
    </row>
    <row r="241" spans="11:15" x14ac:dyDescent="0.2">
      <c r="K241" s="11"/>
      <c r="L241" s="11"/>
      <c r="M241" s="11"/>
      <c r="N241" s="11"/>
      <c r="O241" s="11"/>
    </row>
    <row r="242" spans="11:15" x14ac:dyDescent="0.2">
      <c r="K242" s="11"/>
      <c r="L242" s="11"/>
      <c r="M242" s="11"/>
      <c r="N242" s="11"/>
      <c r="O242" s="11"/>
    </row>
    <row r="243" spans="11:15" x14ac:dyDescent="0.2">
      <c r="K243" s="11"/>
      <c r="L243" s="11"/>
      <c r="M243" s="11"/>
      <c r="N243" s="11"/>
      <c r="O243" s="11"/>
    </row>
    <row r="244" spans="11:15" x14ac:dyDescent="0.2">
      <c r="K244" s="11"/>
      <c r="L244" s="11"/>
      <c r="M244" s="11"/>
      <c r="N244" s="11"/>
      <c r="O244" s="11"/>
    </row>
    <row r="245" spans="11:15" x14ac:dyDescent="0.2">
      <c r="K245" s="11"/>
      <c r="L245" s="11"/>
      <c r="M245" s="11"/>
      <c r="N245" s="11"/>
      <c r="O245" s="11"/>
    </row>
    <row r="246" spans="11:15" x14ac:dyDescent="0.2">
      <c r="K246" s="11"/>
      <c r="L246" s="11"/>
      <c r="M246" s="11"/>
      <c r="N246" s="11"/>
      <c r="O246" s="11"/>
    </row>
    <row r="247" spans="11:15" x14ac:dyDescent="0.2">
      <c r="K247" s="11"/>
      <c r="L247" s="11"/>
      <c r="M247" s="11"/>
      <c r="N247" s="11"/>
      <c r="O247" s="11"/>
    </row>
    <row r="248" spans="11:15" x14ac:dyDescent="0.2">
      <c r="K248" s="11"/>
      <c r="L248" s="11"/>
      <c r="M248" s="11"/>
      <c r="N248" s="11"/>
      <c r="O248" s="11"/>
    </row>
    <row r="249" spans="11:15" x14ac:dyDescent="0.2">
      <c r="K249" s="11"/>
      <c r="L249" s="11"/>
      <c r="M249" s="11"/>
      <c r="N249" s="11"/>
      <c r="O249" s="11"/>
    </row>
    <row r="250" spans="11:15" x14ac:dyDescent="0.2">
      <c r="K250" s="11"/>
      <c r="L250" s="11"/>
      <c r="M250" s="11"/>
      <c r="N250" s="11"/>
      <c r="O250" s="11"/>
    </row>
    <row r="251" spans="11:15" x14ac:dyDescent="0.2">
      <c r="K251" s="11"/>
      <c r="L251" s="11"/>
      <c r="M251" s="11"/>
      <c r="N251" s="11"/>
      <c r="O251" s="11"/>
    </row>
    <row r="252" spans="11:15" x14ac:dyDescent="0.2">
      <c r="K252" s="11"/>
      <c r="L252" s="11"/>
      <c r="M252" s="11"/>
      <c r="N252" s="11"/>
      <c r="O252" s="11"/>
    </row>
    <row r="253" spans="11:15" x14ac:dyDescent="0.2">
      <c r="K253" s="11"/>
      <c r="L253" s="11"/>
      <c r="M253" s="11"/>
      <c r="N253" s="11"/>
      <c r="O253" s="11"/>
    </row>
    <row r="254" spans="11:15" x14ac:dyDescent="0.2">
      <c r="K254" s="11"/>
      <c r="L254" s="11"/>
      <c r="M254" s="11"/>
      <c r="N254" s="11"/>
      <c r="O254" s="11"/>
    </row>
    <row r="255" spans="11:15" x14ac:dyDescent="0.2">
      <c r="K255" s="11"/>
      <c r="L255" s="11"/>
      <c r="M255" s="11"/>
      <c r="N255" s="11"/>
      <c r="O255" s="11"/>
    </row>
    <row r="256" spans="11:15" x14ac:dyDescent="0.2">
      <c r="K256" s="11"/>
      <c r="L256" s="11"/>
      <c r="M256" s="11"/>
      <c r="N256" s="11"/>
      <c r="O256" s="11"/>
    </row>
    <row r="257" spans="11:15" x14ac:dyDescent="0.2">
      <c r="K257" s="11"/>
      <c r="L257" s="11"/>
      <c r="M257" s="11"/>
      <c r="N257" s="11"/>
      <c r="O257" s="11"/>
    </row>
    <row r="258" spans="11:15" x14ac:dyDescent="0.2">
      <c r="K258" s="11"/>
      <c r="L258" s="11"/>
      <c r="M258" s="11"/>
      <c r="N258" s="11"/>
      <c r="O258" s="11"/>
    </row>
    <row r="259" spans="11:15" x14ac:dyDescent="0.2">
      <c r="K259" s="11"/>
      <c r="L259" s="11"/>
      <c r="M259" s="11"/>
      <c r="N259" s="11"/>
      <c r="O259" s="11"/>
    </row>
    <row r="260" spans="11:15" x14ac:dyDescent="0.2">
      <c r="K260" s="11"/>
      <c r="L260" s="11"/>
      <c r="M260" s="11"/>
      <c r="N260" s="11"/>
      <c r="O260" s="11"/>
    </row>
    <row r="261" spans="11:15" x14ac:dyDescent="0.2">
      <c r="K261" s="11"/>
      <c r="L261" s="11"/>
      <c r="M261" s="11"/>
      <c r="N261" s="11"/>
      <c r="O261" s="11"/>
    </row>
    <row r="262" spans="11:15" x14ac:dyDescent="0.2">
      <c r="K262" s="11"/>
      <c r="L262" s="11"/>
      <c r="M262" s="11"/>
      <c r="N262" s="11"/>
      <c r="O262" s="11"/>
    </row>
    <row r="263" spans="11:15" x14ac:dyDescent="0.2">
      <c r="K263" s="11"/>
      <c r="L263" s="11"/>
      <c r="M263" s="11"/>
      <c r="N263" s="11"/>
      <c r="O263" s="11"/>
    </row>
    <row r="264" spans="11:15" x14ac:dyDescent="0.2">
      <c r="K264" s="11"/>
      <c r="L264" s="11"/>
      <c r="M264" s="11"/>
      <c r="N264" s="11"/>
      <c r="O264" s="11"/>
    </row>
    <row r="265" spans="11:15" x14ac:dyDescent="0.2">
      <c r="K265" s="11"/>
      <c r="L265" s="11"/>
      <c r="M265" s="11"/>
      <c r="N265" s="11"/>
      <c r="O265" s="11"/>
    </row>
    <row r="266" spans="11:15" x14ac:dyDescent="0.2">
      <c r="K266" s="11"/>
      <c r="L266" s="11"/>
      <c r="M266" s="11"/>
      <c r="N266" s="11"/>
      <c r="O266" s="11"/>
    </row>
    <row r="267" spans="11:15" x14ac:dyDescent="0.2">
      <c r="K267" s="11"/>
      <c r="L267" s="11"/>
      <c r="M267" s="11"/>
      <c r="N267" s="11"/>
      <c r="O267" s="11"/>
    </row>
    <row r="268" spans="11:15" x14ac:dyDescent="0.2">
      <c r="K268" s="11"/>
      <c r="L268" s="11"/>
      <c r="M268" s="11"/>
      <c r="N268" s="11"/>
      <c r="O268" s="11"/>
    </row>
    <row r="269" spans="11:15" x14ac:dyDescent="0.2">
      <c r="K269" s="11"/>
      <c r="L269" s="11"/>
      <c r="M269" s="11"/>
      <c r="N269" s="11"/>
      <c r="O269" s="11"/>
    </row>
    <row r="270" spans="11:15" x14ac:dyDescent="0.2">
      <c r="K270" s="11"/>
      <c r="L270" s="11"/>
      <c r="M270" s="11"/>
      <c r="N270" s="11"/>
      <c r="O270" s="11"/>
    </row>
    <row r="271" spans="11:15" x14ac:dyDescent="0.2">
      <c r="K271" s="11"/>
      <c r="L271" s="11"/>
      <c r="M271" s="11"/>
      <c r="N271" s="11"/>
      <c r="O271" s="11"/>
    </row>
    <row r="272" spans="11:15" x14ac:dyDescent="0.2">
      <c r="K272" s="11"/>
      <c r="L272" s="11"/>
      <c r="M272" s="11"/>
      <c r="N272" s="11"/>
      <c r="O272" s="11"/>
    </row>
    <row r="273" spans="11:15" x14ac:dyDescent="0.2">
      <c r="K273" s="11"/>
      <c r="L273" s="11"/>
      <c r="M273" s="11"/>
      <c r="N273" s="11"/>
      <c r="O273" s="11"/>
    </row>
    <row r="274" spans="11:15" x14ac:dyDescent="0.2">
      <c r="K274" s="11"/>
      <c r="L274" s="11"/>
      <c r="M274" s="11"/>
      <c r="N274" s="11"/>
      <c r="O274" s="11"/>
    </row>
    <row r="275" spans="11:15" x14ac:dyDescent="0.2">
      <c r="K275" s="11"/>
      <c r="L275" s="11"/>
      <c r="M275" s="11"/>
      <c r="N275" s="11"/>
      <c r="O275" s="11"/>
    </row>
    <row r="276" spans="11:15" x14ac:dyDescent="0.2">
      <c r="K276" s="11"/>
      <c r="L276" s="11"/>
      <c r="M276" s="11"/>
      <c r="N276" s="11"/>
      <c r="O276" s="11"/>
    </row>
    <row r="277" spans="11:15" x14ac:dyDescent="0.2">
      <c r="K277" s="11"/>
      <c r="L277" s="11"/>
      <c r="M277" s="11"/>
      <c r="N277" s="11"/>
      <c r="O277" s="11"/>
    </row>
    <row r="278" spans="11:15" x14ac:dyDescent="0.2">
      <c r="K278" s="11"/>
      <c r="L278" s="11"/>
      <c r="M278" s="11"/>
      <c r="N278" s="11"/>
      <c r="O278" s="11"/>
    </row>
    <row r="279" spans="11:15" x14ac:dyDescent="0.2">
      <c r="K279" s="11"/>
      <c r="L279" s="11"/>
      <c r="M279" s="11"/>
      <c r="N279" s="11"/>
      <c r="O279" s="11"/>
    </row>
    <row r="280" spans="11:15" x14ac:dyDescent="0.2">
      <c r="K280" s="11"/>
      <c r="L280" s="11"/>
      <c r="M280" s="11"/>
      <c r="N280" s="11"/>
      <c r="O280" s="11"/>
    </row>
    <row r="281" spans="11:15" x14ac:dyDescent="0.2">
      <c r="K281" s="11"/>
      <c r="L281" s="11"/>
      <c r="M281" s="11"/>
      <c r="N281" s="11"/>
      <c r="O281" s="11"/>
    </row>
    <row r="282" spans="11:15" x14ac:dyDescent="0.2">
      <c r="K282" s="11"/>
      <c r="L282" s="11"/>
      <c r="M282" s="11"/>
      <c r="N282" s="11"/>
      <c r="O282" s="11"/>
    </row>
    <row r="283" spans="11:15" x14ac:dyDescent="0.2">
      <c r="K283" s="11"/>
      <c r="L283" s="11"/>
      <c r="M283" s="11"/>
      <c r="N283" s="11"/>
      <c r="O283" s="11"/>
    </row>
    <row r="284" spans="11:15" x14ac:dyDescent="0.2">
      <c r="K284" s="11"/>
      <c r="L284" s="11"/>
      <c r="M284" s="11"/>
      <c r="N284" s="11"/>
      <c r="O284" s="11"/>
    </row>
    <row r="285" spans="11:15" x14ac:dyDescent="0.2">
      <c r="K285" s="11"/>
      <c r="L285" s="11"/>
      <c r="M285" s="11"/>
      <c r="N285" s="11"/>
      <c r="O285" s="11"/>
    </row>
    <row r="286" spans="11:15" x14ac:dyDescent="0.2">
      <c r="K286" s="11"/>
      <c r="L286" s="11"/>
      <c r="M286" s="11"/>
      <c r="N286" s="11"/>
      <c r="O286" s="11"/>
    </row>
    <row r="287" spans="11:15" x14ac:dyDescent="0.2">
      <c r="K287" s="11"/>
      <c r="L287" s="11"/>
      <c r="M287" s="11"/>
      <c r="N287" s="11"/>
      <c r="O287" s="11"/>
    </row>
    <row r="288" spans="11:15" x14ac:dyDescent="0.2">
      <c r="K288" s="11"/>
      <c r="L288" s="11"/>
      <c r="M288" s="11"/>
      <c r="N288" s="11"/>
      <c r="O288" s="11"/>
    </row>
    <row r="289" spans="11:15" x14ac:dyDescent="0.2">
      <c r="K289" s="11"/>
      <c r="L289" s="11"/>
      <c r="M289" s="11"/>
      <c r="N289" s="11"/>
      <c r="O289" s="11"/>
    </row>
    <row r="290" spans="11:15" x14ac:dyDescent="0.2">
      <c r="K290" s="11"/>
      <c r="L290" s="11"/>
      <c r="M290" s="11"/>
      <c r="N290" s="11"/>
      <c r="O290" s="11"/>
    </row>
    <row r="291" spans="11:15" x14ac:dyDescent="0.2">
      <c r="K291" s="11"/>
      <c r="L291" s="11"/>
      <c r="M291" s="11"/>
      <c r="N291" s="11"/>
      <c r="O291" s="11"/>
    </row>
    <row r="292" spans="11:15" x14ac:dyDescent="0.2">
      <c r="K292" s="11"/>
      <c r="L292" s="11"/>
      <c r="M292" s="11"/>
      <c r="N292" s="11"/>
      <c r="O292" s="11"/>
    </row>
    <row r="293" spans="11:15" x14ac:dyDescent="0.2">
      <c r="K293" s="11"/>
      <c r="L293" s="11"/>
      <c r="M293" s="11"/>
      <c r="N293" s="11"/>
      <c r="O293" s="11"/>
    </row>
    <row r="294" spans="11:15" x14ac:dyDescent="0.2">
      <c r="K294" s="11"/>
      <c r="L294" s="11"/>
      <c r="M294" s="11"/>
      <c r="N294" s="11"/>
      <c r="O294" s="11"/>
    </row>
    <row r="295" spans="11:15" x14ac:dyDescent="0.2">
      <c r="K295" s="11"/>
      <c r="L295" s="11"/>
      <c r="M295" s="11"/>
      <c r="N295" s="11"/>
      <c r="O295" s="11"/>
    </row>
    <row r="296" spans="11:15" x14ac:dyDescent="0.2">
      <c r="K296" s="11"/>
      <c r="L296" s="11"/>
      <c r="M296" s="11"/>
      <c r="N296" s="11"/>
      <c r="O296" s="11"/>
    </row>
    <row r="297" spans="11:15" x14ac:dyDescent="0.2">
      <c r="K297" s="11"/>
      <c r="L297" s="11"/>
      <c r="M297" s="11"/>
      <c r="N297" s="11"/>
      <c r="O297" s="11"/>
    </row>
    <row r="298" spans="11:15" x14ac:dyDescent="0.2">
      <c r="K298" s="11"/>
      <c r="L298" s="11"/>
      <c r="M298" s="11"/>
      <c r="N298" s="11"/>
      <c r="O298" s="11"/>
    </row>
    <row r="299" spans="11:15" x14ac:dyDescent="0.2">
      <c r="K299" s="11"/>
      <c r="L299" s="11"/>
      <c r="M299" s="11"/>
      <c r="N299" s="11"/>
      <c r="O299" s="11"/>
    </row>
    <row r="300" spans="11:15" x14ac:dyDescent="0.2">
      <c r="K300" s="11"/>
      <c r="L300" s="11"/>
      <c r="M300" s="11"/>
      <c r="N300" s="11"/>
      <c r="O300" s="11"/>
    </row>
    <row r="301" spans="11:15" x14ac:dyDescent="0.2">
      <c r="K301" s="11"/>
      <c r="L301" s="11"/>
      <c r="M301" s="11"/>
      <c r="N301" s="11"/>
      <c r="O301" s="11"/>
    </row>
    <row r="302" spans="11:15" x14ac:dyDescent="0.2">
      <c r="K302" s="11"/>
      <c r="L302" s="11"/>
      <c r="M302" s="11"/>
      <c r="N302" s="11"/>
      <c r="O302" s="11"/>
    </row>
    <row r="303" spans="11:15" x14ac:dyDescent="0.2">
      <c r="K303" s="11"/>
      <c r="L303" s="11"/>
      <c r="M303" s="11"/>
      <c r="N303" s="11"/>
      <c r="O303" s="11"/>
    </row>
    <row r="304" spans="11:15" x14ac:dyDescent="0.2">
      <c r="K304" s="11"/>
      <c r="L304" s="11"/>
      <c r="M304" s="11"/>
      <c r="N304" s="11"/>
      <c r="O304" s="11"/>
    </row>
    <row r="305" spans="11:15" x14ac:dyDescent="0.2">
      <c r="K305" s="11"/>
      <c r="L305" s="11"/>
      <c r="M305" s="11"/>
      <c r="N305" s="11"/>
      <c r="O305" s="11"/>
    </row>
    <row r="306" spans="11:15" x14ac:dyDescent="0.2">
      <c r="K306" s="11"/>
      <c r="L306" s="11"/>
      <c r="M306" s="11"/>
      <c r="N306" s="11"/>
      <c r="O306" s="11"/>
    </row>
    <row r="307" spans="11:15" x14ac:dyDescent="0.2">
      <c r="K307" s="11"/>
      <c r="L307" s="11"/>
      <c r="M307" s="11"/>
      <c r="N307" s="11"/>
      <c r="O307" s="11"/>
    </row>
    <row r="308" spans="11:15" x14ac:dyDescent="0.2">
      <c r="K308" s="11"/>
      <c r="L308" s="11"/>
      <c r="M308" s="11"/>
      <c r="N308" s="11"/>
      <c r="O308" s="11"/>
    </row>
    <row r="309" spans="11:15" x14ac:dyDescent="0.2">
      <c r="K309" s="11"/>
      <c r="L309" s="11"/>
      <c r="M309" s="11"/>
      <c r="N309" s="11"/>
      <c r="O309" s="11"/>
    </row>
    <row r="310" spans="11:15" x14ac:dyDescent="0.2">
      <c r="K310" s="11"/>
      <c r="L310" s="11"/>
      <c r="M310" s="11"/>
      <c r="N310" s="11"/>
      <c r="O310" s="11"/>
    </row>
    <row r="311" spans="11:15" x14ac:dyDescent="0.2">
      <c r="K311" s="11"/>
      <c r="L311" s="11"/>
      <c r="M311" s="11"/>
      <c r="N311" s="11"/>
      <c r="O311" s="11"/>
    </row>
    <row r="312" spans="11:15" x14ac:dyDescent="0.2">
      <c r="K312" s="11"/>
      <c r="L312" s="11"/>
      <c r="M312" s="11"/>
      <c r="N312" s="11"/>
      <c r="O312" s="11"/>
    </row>
    <row r="313" spans="11:15" x14ac:dyDescent="0.2">
      <c r="K313" s="11"/>
      <c r="L313" s="11"/>
      <c r="M313" s="11"/>
      <c r="N313" s="11"/>
      <c r="O313" s="11"/>
    </row>
    <row r="314" spans="11:15" x14ac:dyDescent="0.2">
      <c r="K314" s="11"/>
      <c r="L314" s="11"/>
      <c r="M314" s="11"/>
      <c r="N314" s="11"/>
      <c r="O314" s="11"/>
    </row>
    <row r="315" spans="11:15" x14ac:dyDescent="0.2">
      <c r="K315" s="11"/>
      <c r="L315" s="11"/>
      <c r="M315" s="11"/>
      <c r="N315" s="11"/>
      <c r="O315" s="11"/>
    </row>
    <row r="316" spans="11:15" x14ac:dyDescent="0.2">
      <c r="K316" s="11"/>
      <c r="L316" s="11"/>
      <c r="M316" s="11"/>
      <c r="N316" s="11"/>
      <c r="O316" s="11"/>
    </row>
    <row r="317" spans="11:15" x14ac:dyDescent="0.2">
      <c r="K317" s="11"/>
      <c r="L317" s="11"/>
      <c r="M317" s="11"/>
      <c r="N317" s="11"/>
      <c r="O317" s="11"/>
    </row>
    <row r="318" spans="11:15" x14ac:dyDescent="0.2">
      <c r="K318" s="11"/>
      <c r="L318" s="11"/>
      <c r="M318" s="11"/>
      <c r="N318" s="11"/>
      <c r="O318" s="11"/>
    </row>
    <row r="319" spans="11:15" x14ac:dyDescent="0.2">
      <c r="K319" s="11"/>
      <c r="L319" s="11"/>
      <c r="M319" s="11"/>
      <c r="N319" s="11"/>
      <c r="O319" s="11"/>
    </row>
    <row r="320" spans="11:15" x14ac:dyDescent="0.2">
      <c r="K320" s="11"/>
      <c r="L320" s="11"/>
      <c r="M320" s="11"/>
      <c r="N320" s="11"/>
      <c r="O320" s="11"/>
    </row>
    <row r="321" spans="11:15" x14ac:dyDescent="0.2">
      <c r="K321" s="11"/>
      <c r="L321" s="11"/>
      <c r="M321" s="11"/>
      <c r="N321" s="11"/>
      <c r="O321" s="11"/>
    </row>
    <row r="322" spans="11:15" x14ac:dyDescent="0.2">
      <c r="K322" s="11"/>
      <c r="L322" s="11"/>
      <c r="M322" s="11"/>
      <c r="N322" s="11"/>
      <c r="O322" s="11"/>
    </row>
    <row r="323" spans="11:15" x14ac:dyDescent="0.2">
      <c r="K323" s="11"/>
      <c r="L323" s="11"/>
      <c r="M323" s="11"/>
      <c r="N323" s="11"/>
      <c r="O323" s="11"/>
    </row>
    <row r="324" spans="11:15" x14ac:dyDescent="0.2">
      <c r="K324" s="11"/>
      <c r="L324" s="11"/>
      <c r="M324" s="11"/>
      <c r="N324" s="11"/>
      <c r="O324" s="11"/>
    </row>
    <row r="325" spans="11:15" x14ac:dyDescent="0.2">
      <c r="K325" s="11"/>
      <c r="L325" s="11"/>
      <c r="M325" s="11"/>
      <c r="N325" s="11"/>
      <c r="O325" s="11"/>
    </row>
    <row r="326" spans="11:15" x14ac:dyDescent="0.2">
      <c r="K326" s="11"/>
      <c r="L326" s="11"/>
      <c r="M326" s="11"/>
      <c r="N326" s="11"/>
      <c r="O326" s="11"/>
    </row>
    <row r="327" spans="11:15" x14ac:dyDescent="0.2">
      <c r="K327" s="11"/>
      <c r="L327" s="11"/>
      <c r="M327" s="11"/>
      <c r="N327" s="11"/>
      <c r="O327" s="11"/>
    </row>
    <row r="328" spans="11:15" x14ac:dyDescent="0.2">
      <c r="K328" s="11"/>
      <c r="L328" s="11"/>
      <c r="M328" s="11"/>
      <c r="N328" s="11"/>
      <c r="O328" s="11"/>
    </row>
    <row r="329" spans="11:15" x14ac:dyDescent="0.2">
      <c r="K329" s="11"/>
      <c r="L329" s="11"/>
      <c r="M329" s="11"/>
      <c r="N329" s="11"/>
      <c r="O329" s="11"/>
    </row>
    <row r="330" spans="11:15" x14ac:dyDescent="0.2">
      <c r="K330" s="11"/>
      <c r="L330" s="11"/>
      <c r="M330" s="11"/>
      <c r="N330" s="11"/>
      <c r="O330" s="11"/>
    </row>
    <row r="331" spans="11:15" x14ac:dyDescent="0.2">
      <c r="K331" s="11"/>
      <c r="L331" s="11"/>
      <c r="M331" s="11"/>
      <c r="N331" s="11"/>
      <c r="O331" s="11"/>
    </row>
    <row r="332" spans="11:15" x14ac:dyDescent="0.2">
      <c r="K332" s="11"/>
      <c r="L332" s="11"/>
      <c r="M332" s="11"/>
      <c r="N332" s="11"/>
      <c r="O332" s="11"/>
    </row>
    <row r="333" spans="11:15" x14ac:dyDescent="0.2">
      <c r="K333" s="11"/>
      <c r="L333" s="11"/>
      <c r="M333" s="11"/>
      <c r="N333" s="11"/>
      <c r="O333" s="11"/>
    </row>
    <row r="334" spans="11:15" x14ac:dyDescent="0.2">
      <c r="K334" s="11"/>
      <c r="L334" s="11"/>
      <c r="M334" s="11"/>
      <c r="N334" s="11"/>
      <c r="O334" s="11"/>
    </row>
    <row r="335" spans="11:15" x14ac:dyDescent="0.2">
      <c r="K335" s="11"/>
      <c r="L335" s="11"/>
      <c r="M335" s="11"/>
      <c r="N335" s="11"/>
      <c r="O335" s="11"/>
    </row>
    <row r="336" spans="11:15" x14ac:dyDescent="0.2">
      <c r="K336" s="11"/>
      <c r="L336" s="11"/>
      <c r="M336" s="11"/>
      <c r="N336" s="11"/>
      <c r="O336" s="11"/>
    </row>
    <row r="337" spans="11:15" x14ac:dyDescent="0.2">
      <c r="K337" s="11"/>
      <c r="L337" s="11"/>
      <c r="M337" s="11"/>
      <c r="N337" s="11"/>
      <c r="O337" s="11"/>
    </row>
    <row r="338" spans="11:15" x14ac:dyDescent="0.2">
      <c r="K338" s="11"/>
      <c r="L338" s="11"/>
      <c r="M338" s="11"/>
      <c r="N338" s="11"/>
      <c r="O338" s="11"/>
    </row>
    <row r="339" spans="11:15" x14ac:dyDescent="0.2">
      <c r="K339" s="11"/>
      <c r="L339" s="11"/>
      <c r="M339" s="11"/>
      <c r="N339" s="11"/>
      <c r="O339" s="11"/>
    </row>
    <row r="340" spans="11:15" x14ac:dyDescent="0.2">
      <c r="K340" s="11"/>
      <c r="L340" s="11"/>
      <c r="M340" s="11"/>
      <c r="N340" s="11"/>
      <c r="O340" s="11"/>
    </row>
    <row r="341" spans="11:15" x14ac:dyDescent="0.2">
      <c r="K341" s="11"/>
      <c r="L341" s="11"/>
      <c r="M341" s="11"/>
      <c r="N341" s="11"/>
      <c r="O341" s="11"/>
    </row>
    <row r="342" spans="11:15" x14ac:dyDescent="0.2">
      <c r="K342" s="11"/>
      <c r="L342" s="11"/>
      <c r="M342" s="11"/>
      <c r="N342" s="11"/>
      <c r="O342" s="11"/>
    </row>
    <row r="343" spans="11:15" x14ac:dyDescent="0.2">
      <c r="K343" s="11"/>
      <c r="L343" s="11"/>
      <c r="M343" s="11"/>
      <c r="N343" s="11"/>
      <c r="O343" s="11"/>
    </row>
    <row r="344" spans="11:15" x14ac:dyDescent="0.2">
      <c r="K344" s="11"/>
      <c r="L344" s="11"/>
      <c r="M344" s="11"/>
      <c r="N344" s="11"/>
      <c r="O344" s="11"/>
    </row>
    <row r="345" spans="11:15" x14ac:dyDescent="0.2">
      <c r="K345" s="11"/>
      <c r="L345" s="11"/>
      <c r="M345" s="11"/>
      <c r="N345" s="11"/>
      <c r="O345" s="11"/>
    </row>
    <row r="346" spans="11:15" x14ac:dyDescent="0.2">
      <c r="K346" s="11"/>
      <c r="L346" s="11"/>
      <c r="M346" s="11"/>
      <c r="N346" s="11"/>
      <c r="O346" s="11"/>
    </row>
    <row r="347" spans="11:15" x14ac:dyDescent="0.2">
      <c r="K347" s="11"/>
      <c r="L347" s="11"/>
      <c r="M347" s="11"/>
      <c r="N347" s="11"/>
      <c r="O347" s="11"/>
    </row>
    <row r="348" spans="11:15" x14ac:dyDescent="0.2">
      <c r="K348" s="11"/>
      <c r="L348" s="11"/>
      <c r="M348" s="11"/>
      <c r="N348" s="11"/>
      <c r="O348" s="11"/>
    </row>
    <row r="349" spans="11:15" x14ac:dyDescent="0.2">
      <c r="K349" s="11"/>
      <c r="L349" s="11"/>
      <c r="M349" s="11"/>
      <c r="N349" s="11"/>
      <c r="O349" s="11"/>
    </row>
    <row r="350" spans="11:15" x14ac:dyDescent="0.2">
      <c r="K350" s="11"/>
      <c r="L350" s="11"/>
      <c r="M350" s="11"/>
      <c r="N350" s="11"/>
      <c r="O350" s="11"/>
    </row>
    <row r="351" spans="11:15" x14ac:dyDescent="0.2">
      <c r="K351" s="11"/>
      <c r="L351" s="11"/>
      <c r="M351" s="11"/>
      <c r="N351" s="11"/>
      <c r="O351" s="11"/>
    </row>
    <row r="352" spans="11:15" x14ac:dyDescent="0.2">
      <c r="K352" s="11"/>
      <c r="L352" s="11"/>
      <c r="M352" s="11"/>
      <c r="N352" s="11"/>
      <c r="O352" s="11"/>
    </row>
    <row r="353" spans="11:15" x14ac:dyDescent="0.2">
      <c r="K353" s="11"/>
      <c r="L353" s="11"/>
      <c r="M353" s="11"/>
      <c r="N353" s="11"/>
      <c r="O353" s="11"/>
    </row>
    <row r="354" spans="11:15" x14ac:dyDescent="0.2">
      <c r="K354" s="11"/>
      <c r="L354" s="11"/>
      <c r="M354" s="11"/>
      <c r="N354" s="11"/>
      <c r="O354" s="11"/>
    </row>
    <row r="355" spans="11:15" x14ac:dyDescent="0.2">
      <c r="K355" s="11"/>
      <c r="L355" s="11"/>
      <c r="M355" s="11"/>
      <c r="N355" s="11"/>
      <c r="O355" s="11"/>
    </row>
    <row r="356" spans="11:15" x14ac:dyDescent="0.2">
      <c r="K356" s="11"/>
      <c r="L356" s="11"/>
      <c r="M356" s="11"/>
      <c r="N356" s="11"/>
      <c r="O356" s="11"/>
    </row>
    <row r="357" spans="11:15" x14ac:dyDescent="0.2">
      <c r="K357" s="11"/>
      <c r="L357" s="11"/>
      <c r="M357" s="11"/>
      <c r="N357" s="11"/>
      <c r="O357" s="11"/>
    </row>
    <row r="358" spans="11:15" x14ac:dyDescent="0.2">
      <c r="K358" s="11"/>
      <c r="L358" s="11"/>
      <c r="M358" s="11"/>
      <c r="N358" s="11"/>
      <c r="O358" s="11"/>
    </row>
    <row r="359" spans="11:15" x14ac:dyDescent="0.2">
      <c r="K359" s="11"/>
      <c r="L359" s="11"/>
      <c r="M359" s="11"/>
      <c r="N359" s="11"/>
      <c r="O359" s="11"/>
    </row>
    <row r="360" spans="11:15" x14ac:dyDescent="0.2">
      <c r="K360" s="11"/>
      <c r="L360" s="11"/>
      <c r="M360" s="11"/>
      <c r="N360" s="11"/>
      <c r="O360" s="11"/>
    </row>
    <row r="361" spans="11:15" x14ac:dyDescent="0.2">
      <c r="K361" s="11"/>
      <c r="L361" s="11"/>
      <c r="M361" s="11"/>
      <c r="N361" s="11"/>
      <c r="O361" s="11"/>
    </row>
    <row r="362" spans="11:15" x14ac:dyDescent="0.2">
      <c r="K362" s="11"/>
      <c r="L362" s="11"/>
      <c r="M362" s="11"/>
      <c r="N362" s="11"/>
      <c r="O362" s="11"/>
    </row>
    <row r="363" spans="11:15" x14ac:dyDescent="0.2">
      <c r="K363" s="11"/>
      <c r="L363" s="11"/>
      <c r="M363" s="11"/>
      <c r="N363" s="11"/>
      <c r="O363" s="11"/>
    </row>
    <row r="364" spans="11:15" x14ac:dyDescent="0.2">
      <c r="K364" s="11"/>
      <c r="L364" s="11"/>
      <c r="M364" s="11"/>
      <c r="N364" s="11"/>
      <c r="O364" s="11"/>
    </row>
    <row r="365" spans="11:15" x14ac:dyDescent="0.2">
      <c r="K365" s="11"/>
      <c r="L365" s="11"/>
      <c r="M365" s="11"/>
      <c r="N365" s="11"/>
      <c r="O365" s="11"/>
    </row>
    <row r="366" spans="11:15" x14ac:dyDescent="0.2">
      <c r="K366" s="11"/>
      <c r="L366" s="11"/>
      <c r="M366" s="11"/>
      <c r="N366" s="11"/>
      <c r="O366" s="11"/>
    </row>
    <row r="367" spans="11:15" x14ac:dyDescent="0.2">
      <c r="K367" s="11"/>
      <c r="L367" s="11"/>
      <c r="M367" s="11"/>
      <c r="N367" s="11"/>
      <c r="O367" s="11"/>
    </row>
    <row r="368" spans="11:15" x14ac:dyDescent="0.2">
      <c r="K368" s="11"/>
      <c r="L368" s="11"/>
      <c r="M368" s="11"/>
      <c r="N368" s="11"/>
      <c r="O368" s="11"/>
    </row>
    <row r="369" spans="11:15" x14ac:dyDescent="0.2">
      <c r="K369" s="11"/>
      <c r="L369" s="11"/>
      <c r="M369" s="11"/>
      <c r="N369" s="11"/>
      <c r="O369" s="11"/>
    </row>
    <row r="370" spans="11:15" x14ac:dyDescent="0.2">
      <c r="K370" s="11"/>
      <c r="L370" s="11"/>
      <c r="M370" s="11"/>
      <c r="N370" s="11"/>
      <c r="O370" s="11"/>
    </row>
    <row r="371" spans="11:15" x14ac:dyDescent="0.2">
      <c r="K371" s="11"/>
      <c r="L371" s="11"/>
      <c r="M371" s="11"/>
      <c r="N371" s="11"/>
      <c r="O371" s="11"/>
    </row>
    <row r="372" spans="11:15" x14ac:dyDescent="0.2">
      <c r="K372" s="11"/>
      <c r="L372" s="11"/>
      <c r="M372" s="11"/>
      <c r="N372" s="11"/>
      <c r="O372" s="11"/>
    </row>
    <row r="373" spans="11:15" x14ac:dyDescent="0.2">
      <c r="K373" s="11"/>
      <c r="L373" s="11"/>
      <c r="M373" s="11"/>
      <c r="N373" s="11"/>
      <c r="O373" s="11"/>
    </row>
    <row r="374" spans="11:15" x14ac:dyDescent="0.2">
      <c r="K374" s="11"/>
      <c r="L374" s="11"/>
      <c r="M374" s="11"/>
      <c r="N374" s="11"/>
      <c r="O374" s="11"/>
    </row>
    <row r="375" spans="11:15" x14ac:dyDescent="0.2">
      <c r="K375" s="11"/>
      <c r="L375" s="11"/>
      <c r="M375" s="11"/>
      <c r="N375" s="11"/>
      <c r="O375" s="11"/>
    </row>
    <row r="376" spans="11:15" x14ac:dyDescent="0.2">
      <c r="K376" s="11"/>
      <c r="L376" s="11"/>
      <c r="M376" s="11"/>
      <c r="N376" s="11"/>
      <c r="O376" s="11"/>
    </row>
    <row r="377" spans="11:15" x14ac:dyDescent="0.2">
      <c r="K377" s="11"/>
      <c r="L377" s="11"/>
      <c r="M377" s="11"/>
      <c r="N377" s="11"/>
      <c r="O377" s="11"/>
    </row>
    <row r="378" spans="11:15" x14ac:dyDescent="0.2">
      <c r="K378" s="11"/>
      <c r="L378" s="11"/>
      <c r="M378" s="11"/>
      <c r="N378" s="11"/>
      <c r="O378" s="11"/>
    </row>
    <row r="379" spans="11:15" x14ac:dyDescent="0.2">
      <c r="K379" s="11"/>
      <c r="L379" s="11"/>
      <c r="M379" s="11"/>
      <c r="N379" s="11"/>
      <c r="O379" s="11"/>
    </row>
    <row r="380" spans="11:15" x14ac:dyDescent="0.2">
      <c r="K380" s="11"/>
      <c r="L380" s="11"/>
      <c r="M380" s="11"/>
      <c r="N380" s="11"/>
      <c r="O380" s="11"/>
    </row>
    <row r="381" spans="11:15" x14ac:dyDescent="0.2">
      <c r="K381" s="11"/>
      <c r="L381" s="11"/>
      <c r="M381" s="11"/>
      <c r="N381" s="11"/>
      <c r="O381" s="11"/>
    </row>
    <row r="382" spans="11:15" x14ac:dyDescent="0.2">
      <c r="K382" s="11"/>
      <c r="L382" s="11"/>
      <c r="M382" s="11"/>
      <c r="N382" s="11"/>
      <c r="O382" s="11"/>
    </row>
    <row r="383" spans="11:15" x14ac:dyDescent="0.2">
      <c r="K383" s="11"/>
      <c r="L383" s="11"/>
      <c r="M383" s="11"/>
      <c r="N383" s="11"/>
      <c r="O383" s="11"/>
    </row>
    <row r="384" spans="11:15" x14ac:dyDescent="0.2">
      <c r="K384" s="11"/>
      <c r="L384" s="11"/>
      <c r="M384" s="11"/>
      <c r="N384" s="11"/>
      <c r="O384" s="11"/>
    </row>
    <row r="385" spans="11:15" x14ac:dyDescent="0.2">
      <c r="K385" s="11"/>
      <c r="L385" s="11"/>
      <c r="M385" s="11"/>
      <c r="N385" s="11"/>
      <c r="O385" s="11"/>
    </row>
    <row r="386" spans="11:15" x14ac:dyDescent="0.2">
      <c r="K386" s="11"/>
      <c r="L386" s="11"/>
      <c r="M386" s="11"/>
      <c r="N386" s="11"/>
      <c r="O386" s="11"/>
    </row>
    <row r="387" spans="11:15" x14ac:dyDescent="0.2">
      <c r="K387" s="11"/>
      <c r="L387" s="11"/>
      <c r="M387" s="11"/>
      <c r="N387" s="11"/>
      <c r="O387" s="11"/>
    </row>
    <row r="388" spans="11:15" x14ac:dyDescent="0.2">
      <c r="K388" s="11"/>
      <c r="L388" s="11"/>
      <c r="M388" s="11"/>
      <c r="N388" s="11"/>
      <c r="O388" s="11"/>
    </row>
    <row r="389" spans="11:15" x14ac:dyDescent="0.2">
      <c r="K389" s="11"/>
      <c r="L389" s="11"/>
      <c r="M389" s="11"/>
      <c r="N389" s="11"/>
      <c r="O389" s="11"/>
    </row>
    <row r="390" spans="11:15" x14ac:dyDescent="0.2">
      <c r="K390" s="11"/>
      <c r="L390" s="11"/>
      <c r="M390" s="11"/>
      <c r="N390" s="11"/>
      <c r="O390" s="11"/>
    </row>
    <row r="391" spans="11:15" x14ac:dyDescent="0.2">
      <c r="K391" s="11"/>
      <c r="L391" s="11"/>
      <c r="M391" s="11"/>
      <c r="N391" s="11"/>
      <c r="O391" s="11"/>
    </row>
    <row r="392" spans="11:15" x14ac:dyDescent="0.2">
      <c r="K392" s="11"/>
      <c r="L392" s="11"/>
      <c r="M392" s="11"/>
      <c r="N392" s="11"/>
      <c r="O392" s="11"/>
    </row>
    <row r="393" spans="11:15" x14ac:dyDescent="0.2">
      <c r="K393" s="11"/>
      <c r="L393" s="11"/>
      <c r="M393" s="11"/>
      <c r="N393" s="11"/>
      <c r="O393" s="11"/>
    </row>
    <row r="394" spans="11:15" x14ac:dyDescent="0.2">
      <c r="K394" s="11"/>
      <c r="L394" s="11"/>
      <c r="M394" s="11"/>
      <c r="N394" s="11"/>
      <c r="O394" s="11"/>
    </row>
    <row r="395" spans="11:15" x14ac:dyDescent="0.2">
      <c r="K395" s="11"/>
      <c r="L395" s="11"/>
      <c r="M395" s="11"/>
      <c r="N395" s="11"/>
      <c r="O395" s="11"/>
    </row>
    <row r="396" spans="11:15" x14ac:dyDescent="0.2">
      <c r="K396" s="11"/>
      <c r="L396" s="11"/>
      <c r="M396" s="11"/>
      <c r="N396" s="11"/>
      <c r="O396" s="11"/>
    </row>
    <row r="397" spans="11:15" x14ac:dyDescent="0.2">
      <c r="K397" s="11"/>
      <c r="L397" s="11"/>
      <c r="M397" s="11"/>
      <c r="N397" s="11"/>
      <c r="O397" s="11"/>
    </row>
    <row r="398" spans="11:15" x14ac:dyDescent="0.2">
      <c r="K398" s="11"/>
      <c r="L398" s="11"/>
      <c r="M398" s="11"/>
      <c r="N398" s="11"/>
      <c r="O398" s="11"/>
    </row>
    <row r="399" spans="11:15" x14ac:dyDescent="0.2">
      <c r="K399" s="11"/>
      <c r="L399" s="11"/>
      <c r="M399" s="11"/>
      <c r="N399" s="11"/>
      <c r="O399" s="11"/>
    </row>
    <row r="400" spans="11:15" x14ac:dyDescent="0.2">
      <c r="K400" s="11"/>
      <c r="L400" s="11"/>
      <c r="M400" s="11"/>
      <c r="N400" s="11"/>
      <c r="O400" s="11"/>
    </row>
    <row r="401" spans="11:15" x14ac:dyDescent="0.2">
      <c r="K401" s="11"/>
      <c r="L401" s="11"/>
      <c r="M401" s="11"/>
      <c r="N401" s="11"/>
      <c r="O401" s="11"/>
    </row>
    <row r="402" spans="11:15" x14ac:dyDescent="0.2">
      <c r="K402" s="11"/>
      <c r="L402" s="11"/>
      <c r="M402" s="11"/>
      <c r="N402" s="11"/>
      <c r="O402" s="11"/>
    </row>
    <row r="403" spans="11:15" x14ac:dyDescent="0.2">
      <c r="K403" s="11"/>
      <c r="L403" s="11"/>
      <c r="M403" s="11"/>
      <c r="N403" s="11"/>
      <c r="O403" s="11"/>
    </row>
    <row r="404" spans="11:15" x14ac:dyDescent="0.2">
      <c r="K404" s="11"/>
      <c r="L404" s="11"/>
      <c r="M404" s="11"/>
      <c r="N404" s="11"/>
      <c r="O404" s="11"/>
    </row>
    <row r="405" spans="11:15" x14ac:dyDescent="0.2">
      <c r="K405" s="11"/>
      <c r="L405" s="11"/>
      <c r="M405" s="11"/>
      <c r="N405" s="11"/>
      <c r="O405" s="11"/>
    </row>
    <row r="406" spans="11:15" x14ac:dyDescent="0.2">
      <c r="K406" s="11"/>
      <c r="L406" s="11"/>
      <c r="M406" s="11"/>
      <c r="N406" s="11"/>
      <c r="O406" s="11"/>
    </row>
    <row r="407" spans="11:15" x14ac:dyDescent="0.2">
      <c r="K407" s="11"/>
      <c r="L407" s="11"/>
      <c r="M407" s="11"/>
      <c r="N407" s="11"/>
      <c r="O407" s="11"/>
    </row>
    <row r="408" spans="11:15" x14ac:dyDescent="0.2">
      <c r="K408" s="11"/>
      <c r="L408" s="11"/>
      <c r="M408" s="11"/>
      <c r="N408" s="11"/>
      <c r="O408" s="11"/>
    </row>
    <row r="409" spans="11:15" x14ac:dyDescent="0.2">
      <c r="K409" s="11"/>
      <c r="L409" s="11"/>
      <c r="M409" s="11"/>
      <c r="N409" s="11"/>
      <c r="O409" s="11"/>
    </row>
    <row r="410" spans="11:15" x14ac:dyDescent="0.2">
      <c r="K410" s="11"/>
      <c r="L410" s="11"/>
      <c r="M410" s="11"/>
      <c r="N410" s="11"/>
      <c r="O410" s="11"/>
    </row>
    <row r="411" spans="11:15" x14ac:dyDescent="0.2">
      <c r="K411" s="11"/>
      <c r="L411" s="11"/>
      <c r="M411" s="11"/>
      <c r="N411" s="11"/>
      <c r="O411" s="11"/>
    </row>
    <row r="412" spans="11:15" x14ac:dyDescent="0.2">
      <c r="K412" s="11"/>
      <c r="L412" s="11"/>
      <c r="M412" s="11"/>
      <c r="N412" s="11"/>
      <c r="O412" s="11"/>
    </row>
    <row r="413" spans="11:15" x14ac:dyDescent="0.2">
      <c r="K413" s="11"/>
      <c r="L413" s="11"/>
      <c r="M413" s="11"/>
      <c r="N413" s="11"/>
      <c r="O413" s="11"/>
    </row>
    <row r="414" spans="11:15" x14ac:dyDescent="0.2">
      <c r="K414" s="11"/>
      <c r="L414" s="11"/>
      <c r="M414" s="11"/>
      <c r="N414" s="11"/>
      <c r="O414" s="11"/>
    </row>
    <row r="415" spans="11:15" x14ac:dyDescent="0.2">
      <c r="K415" s="11"/>
      <c r="L415" s="11"/>
      <c r="M415" s="11"/>
      <c r="N415" s="11"/>
      <c r="O415" s="11"/>
    </row>
    <row r="416" spans="11:15" x14ac:dyDescent="0.2">
      <c r="K416" s="11"/>
      <c r="L416" s="11"/>
      <c r="M416" s="11"/>
      <c r="N416" s="11"/>
      <c r="O416" s="11"/>
    </row>
    <row r="417" spans="11:15" x14ac:dyDescent="0.2">
      <c r="K417" s="11"/>
      <c r="L417" s="11"/>
      <c r="M417" s="11"/>
      <c r="N417" s="11"/>
      <c r="O417" s="11"/>
    </row>
    <row r="418" spans="11:15" x14ac:dyDescent="0.2">
      <c r="K418" s="11"/>
      <c r="L418" s="11"/>
      <c r="M418" s="11"/>
      <c r="N418" s="11"/>
      <c r="O418" s="11"/>
    </row>
    <row r="419" spans="11:15" x14ac:dyDescent="0.2">
      <c r="K419" s="11"/>
      <c r="L419" s="11"/>
      <c r="M419" s="11"/>
      <c r="N419" s="11"/>
      <c r="O419" s="11"/>
    </row>
    <row r="420" spans="11:15" x14ac:dyDescent="0.2">
      <c r="K420" s="11"/>
      <c r="L420" s="11"/>
      <c r="M420" s="11"/>
      <c r="N420" s="11"/>
      <c r="O420" s="11"/>
    </row>
    <row r="421" spans="11:15" x14ac:dyDescent="0.2">
      <c r="K421" s="11"/>
      <c r="L421" s="11"/>
      <c r="M421" s="11"/>
      <c r="N421" s="11"/>
      <c r="O421" s="11"/>
    </row>
    <row r="422" spans="11:15" x14ac:dyDescent="0.2">
      <c r="K422" s="11"/>
      <c r="L422" s="11"/>
      <c r="M422" s="11"/>
      <c r="N422" s="11"/>
      <c r="O422" s="11"/>
    </row>
    <row r="423" spans="11:15" x14ac:dyDescent="0.2">
      <c r="K423" s="11"/>
      <c r="L423" s="11"/>
      <c r="M423" s="11"/>
      <c r="N423" s="11"/>
      <c r="O423" s="11"/>
    </row>
    <row r="424" spans="11:15" x14ac:dyDescent="0.2">
      <c r="K424" s="11"/>
      <c r="L424" s="11"/>
      <c r="M424" s="11"/>
      <c r="N424" s="11"/>
      <c r="O424" s="11"/>
    </row>
    <row r="425" spans="11:15" x14ac:dyDescent="0.2">
      <c r="K425" s="11"/>
      <c r="L425" s="11"/>
      <c r="M425" s="11"/>
      <c r="N425" s="11"/>
      <c r="O425" s="11"/>
    </row>
    <row r="426" spans="11:15" x14ac:dyDescent="0.2">
      <c r="K426" s="11"/>
      <c r="L426" s="11"/>
      <c r="M426" s="11"/>
      <c r="N426" s="11"/>
      <c r="O426" s="11"/>
    </row>
    <row r="427" spans="11:15" x14ac:dyDescent="0.2">
      <c r="K427" s="11"/>
      <c r="L427" s="11"/>
      <c r="M427" s="11"/>
      <c r="N427" s="11"/>
      <c r="O427" s="11"/>
    </row>
    <row r="428" spans="11:15" x14ac:dyDescent="0.2">
      <c r="K428" s="11"/>
      <c r="L428" s="11"/>
      <c r="M428" s="11"/>
      <c r="N428" s="11"/>
      <c r="O428" s="11"/>
    </row>
    <row r="429" spans="11:15" x14ac:dyDescent="0.2">
      <c r="K429" s="11"/>
      <c r="L429" s="11"/>
      <c r="M429" s="11"/>
      <c r="N429" s="11"/>
      <c r="O429" s="11"/>
    </row>
    <row r="430" spans="11:15" x14ac:dyDescent="0.2">
      <c r="K430" s="11"/>
      <c r="L430" s="11"/>
      <c r="M430" s="11"/>
      <c r="N430" s="11"/>
      <c r="O430" s="11"/>
    </row>
    <row r="431" spans="11:15" x14ac:dyDescent="0.2">
      <c r="K431" s="11"/>
      <c r="L431" s="11"/>
      <c r="M431" s="11"/>
      <c r="N431" s="11"/>
      <c r="O431" s="11"/>
    </row>
    <row r="432" spans="11:15" x14ac:dyDescent="0.2">
      <c r="K432" s="11"/>
      <c r="L432" s="11"/>
      <c r="M432" s="11"/>
      <c r="N432" s="11"/>
      <c r="O432" s="11"/>
    </row>
    <row r="433" spans="11:15" x14ac:dyDescent="0.2">
      <c r="K433" s="11"/>
      <c r="L433" s="11"/>
      <c r="M433" s="11"/>
      <c r="N433" s="11"/>
      <c r="O433" s="11"/>
    </row>
    <row r="434" spans="11:15" x14ac:dyDescent="0.2">
      <c r="K434" s="11"/>
      <c r="L434" s="11"/>
      <c r="M434" s="11"/>
      <c r="N434" s="11"/>
      <c r="O434" s="11"/>
    </row>
    <row r="435" spans="11:15" x14ac:dyDescent="0.2">
      <c r="K435" s="11"/>
      <c r="L435" s="11"/>
      <c r="M435" s="11"/>
      <c r="N435" s="11"/>
      <c r="O435" s="11"/>
    </row>
    <row r="436" spans="11:15" x14ac:dyDescent="0.2">
      <c r="K436" s="11"/>
      <c r="L436" s="11"/>
      <c r="M436" s="11"/>
      <c r="N436" s="11"/>
      <c r="O436" s="11"/>
    </row>
    <row r="437" spans="11:15" x14ac:dyDescent="0.2">
      <c r="K437" s="11"/>
      <c r="L437" s="11"/>
      <c r="M437" s="11"/>
      <c r="N437" s="11"/>
      <c r="O437" s="11"/>
    </row>
    <row r="438" spans="11:15" x14ac:dyDescent="0.2">
      <c r="K438" s="11"/>
      <c r="L438" s="11"/>
      <c r="M438" s="11"/>
      <c r="N438" s="11"/>
      <c r="O438" s="11"/>
    </row>
    <row r="439" spans="11:15" x14ac:dyDescent="0.2">
      <c r="K439" s="11"/>
      <c r="L439" s="11"/>
      <c r="M439" s="11"/>
      <c r="N439" s="11"/>
      <c r="O439" s="11"/>
    </row>
    <row r="440" spans="11:15" x14ac:dyDescent="0.2">
      <c r="K440" s="11"/>
      <c r="L440" s="11"/>
      <c r="M440" s="11"/>
      <c r="N440" s="11"/>
      <c r="O440" s="11"/>
    </row>
    <row r="441" spans="11:15" x14ac:dyDescent="0.2">
      <c r="K441" s="11"/>
      <c r="L441" s="11"/>
      <c r="M441" s="11"/>
      <c r="N441" s="11"/>
      <c r="O441" s="11"/>
    </row>
    <row r="442" spans="11:15" x14ac:dyDescent="0.2">
      <c r="K442" s="11"/>
      <c r="L442" s="11"/>
      <c r="M442" s="11"/>
      <c r="N442" s="11"/>
      <c r="O442" s="11"/>
    </row>
    <row r="443" spans="11:15" x14ac:dyDescent="0.2">
      <c r="K443" s="11"/>
      <c r="L443" s="11"/>
      <c r="M443" s="11"/>
      <c r="N443" s="11"/>
      <c r="O443" s="11"/>
    </row>
    <row r="444" spans="11:15" x14ac:dyDescent="0.2">
      <c r="K444" s="11"/>
      <c r="L444" s="11"/>
      <c r="M444" s="11"/>
      <c r="N444" s="11"/>
      <c r="O444" s="11"/>
    </row>
    <row r="445" spans="11:15" x14ac:dyDescent="0.2">
      <c r="K445" s="11"/>
      <c r="L445" s="11"/>
      <c r="M445" s="11"/>
      <c r="N445" s="11"/>
      <c r="O445" s="11"/>
    </row>
    <row r="446" spans="11:15" x14ac:dyDescent="0.2">
      <c r="K446" s="11"/>
      <c r="L446" s="11"/>
      <c r="M446" s="11"/>
      <c r="N446" s="11"/>
      <c r="O446" s="11"/>
    </row>
    <row r="447" spans="11:15" x14ac:dyDescent="0.2">
      <c r="K447" s="11"/>
      <c r="L447" s="11"/>
      <c r="M447" s="11"/>
      <c r="N447" s="11"/>
      <c r="O447" s="11"/>
    </row>
    <row r="448" spans="11:15" x14ac:dyDescent="0.2">
      <c r="K448" s="11"/>
      <c r="L448" s="11"/>
      <c r="M448" s="11"/>
      <c r="N448" s="11"/>
      <c r="O448" s="11"/>
    </row>
    <row r="449" spans="11:15" x14ac:dyDescent="0.2">
      <c r="K449" s="11"/>
      <c r="L449" s="11"/>
      <c r="M449" s="11"/>
      <c r="N449" s="11"/>
      <c r="O449" s="11"/>
    </row>
    <row r="450" spans="11:15" x14ac:dyDescent="0.2">
      <c r="K450" s="11"/>
      <c r="L450" s="11"/>
      <c r="M450" s="11"/>
      <c r="N450" s="11"/>
      <c r="O450" s="11"/>
    </row>
    <row r="451" spans="11:15" x14ac:dyDescent="0.2">
      <c r="K451" s="11"/>
      <c r="L451" s="11"/>
      <c r="M451" s="11"/>
      <c r="N451" s="11"/>
      <c r="O451" s="11"/>
    </row>
    <row r="452" spans="11:15" x14ac:dyDescent="0.2">
      <c r="K452" s="11"/>
      <c r="L452" s="11"/>
      <c r="M452" s="11"/>
      <c r="N452" s="11"/>
      <c r="O452" s="11"/>
    </row>
    <row r="453" spans="11:15" x14ac:dyDescent="0.2">
      <c r="K453" s="11"/>
      <c r="L453" s="11"/>
      <c r="M453" s="11"/>
      <c r="N453" s="11"/>
      <c r="O453" s="11"/>
    </row>
    <row r="454" spans="11:15" x14ac:dyDescent="0.2">
      <c r="K454" s="11"/>
      <c r="L454" s="11"/>
      <c r="M454" s="11"/>
      <c r="N454" s="11"/>
      <c r="O454" s="11"/>
    </row>
    <row r="455" spans="11:15" x14ac:dyDescent="0.2">
      <c r="K455" s="11"/>
      <c r="L455" s="11"/>
      <c r="M455" s="11"/>
      <c r="N455" s="11"/>
      <c r="O455" s="11"/>
    </row>
    <row r="456" spans="11:15" x14ac:dyDescent="0.2">
      <c r="K456" s="11"/>
      <c r="L456" s="11"/>
      <c r="M456" s="11"/>
      <c r="N456" s="11"/>
      <c r="O456" s="11"/>
    </row>
    <row r="457" spans="11:15" x14ac:dyDescent="0.2">
      <c r="K457" s="11"/>
      <c r="L457" s="11"/>
      <c r="M457" s="11"/>
      <c r="N457" s="11"/>
      <c r="O457" s="11"/>
    </row>
    <row r="458" spans="11:15" x14ac:dyDescent="0.2">
      <c r="K458" s="11"/>
      <c r="L458" s="11"/>
      <c r="M458" s="11"/>
      <c r="N458" s="11"/>
      <c r="O458" s="11"/>
    </row>
    <row r="459" spans="11:15" x14ac:dyDescent="0.2">
      <c r="K459" s="11"/>
      <c r="L459" s="11"/>
      <c r="M459" s="11"/>
      <c r="N459" s="11"/>
      <c r="O459" s="11"/>
    </row>
    <row r="460" spans="11:15" x14ac:dyDescent="0.2">
      <c r="K460" s="11"/>
      <c r="L460" s="11"/>
      <c r="M460" s="11"/>
      <c r="N460" s="11"/>
      <c r="O460" s="11"/>
    </row>
    <row r="461" spans="11:15" x14ac:dyDescent="0.2">
      <c r="K461" s="11"/>
      <c r="L461" s="11"/>
      <c r="M461" s="11"/>
      <c r="N461" s="11"/>
      <c r="O461" s="11"/>
    </row>
    <row r="462" spans="11:15" x14ac:dyDescent="0.2">
      <c r="K462" s="11"/>
      <c r="L462" s="11"/>
      <c r="M462" s="11"/>
      <c r="N462" s="11"/>
      <c r="O462" s="11"/>
    </row>
    <row r="463" spans="11:15" x14ac:dyDescent="0.2">
      <c r="K463" s="11"/>
      <c r="L463" s="11"/>
      <c r="M463" s="11"/>
      <c r="N463" s="11"/>
      <c r="O463" s="11"/>
    </row>
    <row r="464" spans="11:15" x14ac:dyDescent="0.2">
      <c r="K464" s="11"/>
      <c r="L464" s="11"/>
      <c r="M464" s="11"/>
      <c r="N464" s="11"/>
      <c r="O464" s="11"/>
    </row>
    <row r="465" spans="11:15" x14ac:dyDescent="0.2">
      <c r="K465" s="11"/>
      <c r="L465" s="11"/>
      <c r="M465" s="11"/>
      <c r="N465" s="11"/>
      <c r="O465" s="11"/>
    </row>
    <row r="466" spans="11:15" x14ac:dyDescent="0.2">
      <c r="K466" s="11"/>
      <c r="L466" s="11"/>
      <c r="M466" s="11"/>
      <c r="N466" s="11"/>
      <c r="O466" s="11"/>
    </row>
    <row r="467" spans="11:15" x14ac:dyDescent="0.2">
      <c r="K467" s="11"/>
      <c r="L467" s="11"/>
      <c r="M467" s="11"/>
      <c r="N467" s="11"/>
      <c r="O467" s="11"/>
    </row>
    <row r="468" spans="11:15" x14ac:dyDescent="0.2">
      <c r="K468" s="11"/>
      <c r="L468" s="11"/>
      <c r="M468" s="11"/>
      <c r="N468" s="11"/>
      <c r="O468" s="11"/>
    </row>
    <row r="469" spans="11:15" x14ac:dyDescent="0.2">
      <c r="K469" s="11"/>
      <c r="L469" s="11"/>
      <c r="M469" s="11"/>
      <c r="N469" s="11"/>
      <c r="O469" s="11"/>
    </row>
    <row r="470" spans="11:15" x14ac:dyDescent="0.2">
      <c r="K470" s="11"/>
      <c r="L470" s="11"/>
      <c r="M470" s="11"/>
      <c r="N470" s="11"/>
      <c r="O470" s="11"/>
    </row>
    <row r="471" spans="11:15" x14ac:dyDescent="0.2">
      <c r="K471" s="11"/>
      <c r="L471" s="11"/>
      <c r="M471" s="11"/>
      <c r="N471" s="11"/>
      <c r="O471" s="11"/>
    </row>
    <row r="472" spans="11:15" x14ac:dyDescent="0.2">
      <c r="K472" s="11"/>
      <c r="L472" s="11"/>
      <c r="M472" s="11"/>
      <c r="N472" s="11"/>
      <c r="O472" s="11"/>
    </row>
    <row r="473" spans="11:15" x14ac:dyDescent="0.2">
      <c r="K473" s="11"/>
      <c r="L473" s="11"/>
      <c r="M473" s="11"/>
      <c r="N473" s="11"/>
      <c r="O473" s="11"/>
    </row>
    <row r="474" spans="11:15" x14ac:dyDescent="0.2">
      <c r="K474" s="11"/>
      <c r="L474" s="11"/>
      <c r="M474" s="11"/>
      <c r="N474" s="11"/>
      <c r="O474" s="11"/>
    </row>
    <row r="475" spans="11:15" x14ac:dyDescent="0.2">
      <c r="K475" s="11"/>
      <c r="L475" s="11"/>
      <c r="M475" s="11"/>
      <c r="N475" s="11"/>
      <c r="O475" s="11"/>
    </row>
    <row r="476" spans="11:15" x14ac:dyDescent="0.2">
      <c r="K476" s="11"/>
      <c r="L476" s="11"/>
      <c r="M476" s="11"/>
      <c r="N476" s="11"/>
      <c r="O476" s="11"/>
    </row>
    <row r="477" spans="11:15" x14ac:dyDescent="0.2">
      <c r="K477" s="11"/>
      <c r="L477" s="11"/>
      <c r="M477" s="11"/>
      <c r="N477" s="11"/>
      <c r="O477" s="11"/>
    </row>
    <row r="478" spans="11:15" x14ac:dyDescent="0.2">
      <c r="K478" s="11"/>
      <c r="L478" s="11"/>
      <c r="M478" s="11"/>
      <c r="N478" s="11"/>
      <c r="O478" s="11"/>
    </row>
    <row r="479" spans="11:15" x14ac:dyDescent="0.2">
      <c r="K479" s="11"/>
      <c r="L479" s="11"/>
      <c r="M479" s="11"/>
      <c r="N479" s="11"/>
      <c r="O479" s="11"/>
    </row>
    <row r="480" spans="11:15" x14ac:dyDescent="0.2">
      <c r="K480" s="11"/>
      <c r="L480" s="11"/>
      <c r="M480" s="11"/>
      <c r="N480" s="11"/>
      <c r="O480" s="11"/>
    </row>
    <row r="481" spans="11:15" x14ac:dyDescent="0.2">
      <c r="K481" s="11"/>
      <c r="L481" s="11"/>
      <c r="M481" s="11"/>
      <c r="N481" s="11"/>
      <c r="O481" s="11"/>
    </row>
    <row r="482" spans="11:15" x14ac:dyDescent="0.2">
      <c r="K482" s="11"/>
      <c r="L482" s="11"/>
      <c r="M482" s="11"/>
      <c r="N482" s="11"/>
      <c r="O482" s="11"/>
    </row>
    <row r="483" spans="11:15" x14ac:dyDescent="0.2">
      <c r="K483" s="11"/>
      <c r="L483" s="11"/>
      <c r="M483" s="11"/>
      <c r="N483" s="11"/>
      <c r="O483" s="11"/>
    </row>
    <row r="484" spans="11:15" x14ac:dyDescent="0.2">
      <c r="K484" s="11"/>
      <c r="L484" s="11"/>
      <c r="M484" s="11"/>
      <c r="N484" s="11"/>
      <c r="O484" s="11"/>
    </row>
    <row r="485" spans="11:15" x14ac:dyDescent="0.2">
      <c r="K485" s="11"/>
      <c r="L485" s="11"/>
      <c r="M485" s="11"/>
      <c r="N485" s="11"/>
      <c r="O485" s="11"/>
    </row>
    <row r="486" spans="11:15" x14ac:dyDescent="0.2">
      <c r="K486" s="11"/>
      <c r="L486" s="11"/>
      <c r="M486" s="11"/>
      <c r="N486" s="11"/>
      <c r="O486" s="11"/>
    </row>
    <row r="487" spans="11:15" x14ac:dyDescent="0.2">
      <c r="K487" s="11"/>
      <c r="L487" s="11"/>
      <c r="M487" s="11"/>
      <c r="N487" s="11"/>
      <c r="O487" s="11"/>
    </row>
    <row r="488" spans="11:15" x14ac:dyDescent="0.2">
      <c r="K488" s="11"/>
      <c r="L488" s="11"/>
      <c r="M488" s="11"/>
      <c r="N488" s="11"/>
      <c r="O488" s="11"/>
    </row>
    <row r="489" spans="11:15" x14ac:dyDescent="0.2">
      <c r="K489" s="11"/>
      <c r="L489" s="11"/>
      <c r="M489" s="11"/>
      <c r="N489" s="11"/>
      <c r="O489" s="11"/>
    </row>
    <row r="490" spans="11:15" x14ac:dyDescent="0.2">
      <c r="K490" s="11"/>
      <c r="L490" s="11"/>
      <c r="M490" s="11"/>
      <c r="N490" s="11"/>
      <c r="O490" s="11"/>
    </row>
    <row r="491" spans="11:15" x14ac:dyDescent="0.2">
      <c r="K491" s="11"/>
      <c r="L491" s="11"/>
      <c r="M491" s="11"/>
      <c r="N491" s="11"/>
      <c r="O491" s="11"/>
    </row>
    <row r="492" spans="11:15" x14ac:dyDescent="0.2">
      <c r="K492" s="11"/>
      <c r="L492" s="11"/>
      <c r="M492" s="11"/>
      <c r="N492" s="11"/>
      <c r="O492" s="11"/>
    </row>
    <row r="493" spans="11:15" x14ac:dyDescent="0.2">
      <c r="K493" s="11"/>
      <c r="L493" s="11"/>
      <c r="M493" s="11"/>
      <c r="N493" s="11"/>
      <c r="O493" s="11"/>
    </row>
    <row r="494" spans="11:15" x14ac:dyDescent="0.2">
      <c r="K494" s="11"/>
      <c r="L494" s="11"/>
      <c r="M494" s="11"/>
      <c r="N494" s="11"/>
      <c r="O494" s="11"/>
    </row>
    <row r="495" spans="11:15" x14ac:dyDescent="0.2">
      <c r="K495" s="11"/>
      <c r="L495" s="11"/>
      <c r="M495" s="11"/>
      <c r="N495" s="11"/>
      <c r="O495" s="11"/>
    </row>
    <row r="496" spans="11:15" x14ac:dyDescent="0.2">
      <c r="K496" s="11"/>
      <c r="L496" s="11"/>
      <c r="M496" s="11"/>
      <c r="N496" s="11"/>
      <c r="O496" s="11"/>
    </row>
    <row r="497" spans="11:15" x14ac:dyDescent="0.2">
      <c r="K497" s="11"/>
      <c r="L497" s="11"/>
      <c r="M497" s="11"/>
      <c r="N497" s="11"/>
      <c r="O497" s="11"/>
    </row>
    <row r="498" spans="11:15" x14ac:dyDescent="0.2">
      <c r="K498" s="11"/>
      <c r="L498" s="11"/>
      <c r="M498" s="11"/>
      <c r="N498" s="11"/>
      <c r="O498" s="11"/>
    </row>
    <row r="499" spans="11:15" x14ac:dyDescent="0.2">
      <c r="K499" s="11"/>
      <c r="L499" s="11"/>
      <c r="M499" s="11"/>
      <c r="N499" s="11"/>
      <c r="O499" s="11"/>
    </row>
    <row r="500" spans="11:15" x14ac:dyDescent="0.2">
      <c r="K500" s="11"/>
      <c r="L500" s="11"/>
      <c r="M500" s="11"/>
      <c r="N500" s="11"/>
      <c r="O500" s="11"/>
    </row>
    <row r="501" spans="11:15" x14ac:dyDescent="0.2">
      <c r="K501" s="11"/>
      <c r="L501" s="11"/>
      <c r="M501" s="11"/>
      <c r="N501" s="11"/>
      <c r="O501" s="11"/>
    </row>
    <row r="502" spans="11:15" x14ac:dyDescent="0.2">
      <c r="K502" s="11"/>
      <c r="L502" s="11"/>
      <c r="M502" s="11"/>
      <c r="N502" s="11"/>
      <c r="O502" s="11"/>
    </row>
    <row r="503" spans="11:15" x14ac:dyDescent="0.2">
      <c r="K503" s="11"/>
      <c r="L503" s="11"/>
      <c r="M503" s="11"/>
      <c r="N503" s="11"/>
      <c r="O503" s="11"/>
    </row>
    <row r="504" spans="11:15" x14ac:dyDescent="0.2">
      <c r="K504" s="11"/>
      <c r="L504" s="11"/>
      <c r="M504" s="11"/>
      <c r="N504" s="11"/>
      <c r="O504" s="11"/>
    </row>
    <row r="505" spans="11:15" x14ac:dyDescent="0.2">
      <c r="K505" s="11"/>
      <c r="L505" s="11"/>
      <c r="M505" s="11"/>
      <c r="N505" s="11"/>
      <c r="O505" s="11"/>
    </row>
    <row r="506" spans="11:15" x14ac:dyDescent="0.2">
      <c r="K506" s="11"/>
      <c r="L506" s="11"/>
      <c r="M506" s="11"/>
      <c r="N506" s="11"/>
      <c r="O506" s="11"/>
    </row>
    <row r="507" spans="11:15" x14ac:dyDescent="0.2">
      <c r="K507" s="11"/>
      <c r="L507" s="11"/>
      <c r="M507" s="11"/>
      <c r="N507" s="11"/>
      <c r="O507" s="11"/>
    </row>
    <row r="508" spans="11:15" x14ac:dyDescent="0.2">
      <c r="K508" s="11"/>
      <c r="L508" s="11"/>
      <c r="M508" s="11"/>
      <c r="N508" s="11"/>
      <c r="O508" s="11"/>
    </row>
    <row r="509" spans="11:15" x14ac:dyDescent="0.2">
      <c r="K509" s="11"/>
      <c r="L509" s="11"/>
      <c r="M509" s="11"/>
      <c r="N509" s="11"/>
      <c r="O509" s="11"/>
    </row>
    <row r="510" spans="11:15" x14ac:dyDescent="0.2">
      <c r="K510" s="11"/>
      <c r="L510" s="11"/>
      <c r="M510" s="11"/>
      <c r="N510" s="11"/>
      <c r="O510" s="11"/>
    </row>
    <row r="511" spans="11:15" x14ac:dyDescent="0.2">
      <c r="K511" s="11"/>
      <c r="L511" s="11"/>
      <c r="M511" s="11"/>
      <c r="N511" s="11"/>
      <c r="O511" s="11"/>
    </row>
    <row r="512" spans="11:15" x14ac:dyDescent="0.2">
      <c r="K512" s="11"/>
      <c r="L512" s="11"/>
      <c r="M512" s="11"/>
      <c r="N512" s="11"/>
      <c r="O512" s="11"/>
    </row>
    <row r="513" spans="11:15" x14ac:dyDescent="0.2">
      <c r="K513" s="11"/>
      <c r="L513" s="11"/>
      <c r="M513" s="11"/>
      <c r="N513" s="11"/>
      <c r="O513" s="11"/>
    </row>
    <row r="514" spans="11:15" x14ac:dyDescent="0.2">
      <c r="K514" s="11"/>
      <c r="L514" s="11"/>
      <c r="M514" s="11"/>
      <c r="N514" s="11"/>
      <c r="O514" s="11"/>
    </row>
    <row r="515" spans="11:15" x14ac:dyDescent="0.2">
      <c r="K515" s="11"/>
      <c r="L515" s="11"/>
      <c r="M515" s="11"/>
      <c r="N515" s="11"/>
      <c r="O515" s="11"/>
    </row>
    <row r="516" spans="11:15" x14ac:dyDescent="0.2">
      <c r="K516" s="11"/>
      <c r="L516" s="11"/>
      <c r="M516" s="11"/>
      <c r="N516" s="11"/>
      <c r="O516" s="11"/>
    </row>
    <row r="517" spans="11:15" x14ac:dyDescent="0.2">
      <c r="K517" s="11"/>
      <c r="L517" s="11"/>
      <c r="M517" s="11"/>
      <c r="N517" s="11"/>
      <c r="O517" s="11"/>
    </row>
    <row r="518" spans="11:15" x14ac:dyDescent="0.2">
      <c r="K518" s="11"/>
      <c r="L518" s="11"/>
      <c r="M518" s="11"/>
      <c r="N518" s="11"/>
      <c r="O518" s="11"/>
    </row>
    <row r="519" spans="11:15" x14ac:dyDescent="0.2">
      <c r="K519" s="11"/>
      <c r="L519" s="11"/>
      <c r="M519" s="11"/>
      <c r="N519" s="11"/>
      <c r="O519" s="11"/>
    </row>
    <row r="520" spans="11:15" x14ac:dyDescent="0.2">
      <c r="K520" s="11"/>
      <c r="L520" s="11"/>
      <c r="M520" s="11"/>
      <c r="N520" s="11"/>
      <c r="O520" s="11"/>
    </row>
    <row r="521" spans="11:15" x14ac:dyDescent="0.2">
      <c r="K521" s="11"/>
      <c r="L521" s="11"/>
      <c r="M521" s="11"/>
      <c r="N521" s="11"/>
      <c r="O521" s="11"/>
    </row>
    <row r="522" spans="11:15" x14ac:dyDescent="0.2">
      <c r="K522" s="11"/>
      <c r="L522" s="11"/>
      <c r="M522" s="11"/>
      <c r="N522" s="11"/>
      <c r="O522" s="11"/>
    </row>
    <row r="523" spans="11:15" x14ac:dyDescent="0.2">
      <c r="K523" s="11"/>
      <c r="L523" s="11"/>
      <c r="M523" s="11"/>
      <c r="N523" s="11"/>
      <c r="O523" s="11"/>
    </row>
    <row r="524" spans="11:15" x14ac:dyDescent="0.2">
      <c r="K524" s="11"/>
      <c r="L524" s="11"/>
      <c r="M524" s="11"/>
      <c r="N524" s="11"/>
      <c r="O524" s="11"/>
    </row>
    <row r="525" spans="11:15" x14ac:dyDescent="0.2">
      <c r="K525" s="11"/>
      <c r="L525" s="11"/>
      <c r="M525" s="11"/>
      <c r="N525" s="11"/>
      <c r="O525" s="11"/>
    </row>
    <row r="526" spans="11:15" x14ac:dyDescent="0.2">
      <c r="K526" s="11"/>
      <c r="L526" s="11"/>
      <c r="M526" s="11"/>
      <c r="N526" s="11"/>
      <c r="O526" s="11"/>
    </row>
    <row r="527" spans="11:15" x14ac:dyDescent="0.2">
      <c r="K527" s="11"/>
      <c r="L527" s="11"/>
      <c r="M527" s="11"/>
      <c r="N527" s="11"/>
      <c r="O527" s="11"/>
    </row>
    <row r="528" spans="11:15" x14ac:dyDescent="0.2">
      <c r="K528" s="11"/>
      <c r="L528" s="11"/>
      <c r="M528" s="11"/>
      <c r="N528" s="11"/>
      <c r="O528" s="11"/>
    </row>
    <row r="529" spans="11:15" x14ac:dyDescent="0.2">
      <c r="K529" s="11"/>
      <c r="L529" s="11"/>
      <c r="M529" s="11"/>
      <c r="N529" s="11"/>
      <c r="O529" s="11"/>
    </row>
    <row r="530" spans="11:15" x14ac:dyDescent="0.2">
      <c r="K530" s="11"/>
      <c r="L530" s="11"/>
      <c r="M530" s="11"/>
      <c r="N530" s="11"/>
      <c r="O530" s="11"/>
    </row>
    <row r="531" spans="11:15" x14ac:dyDescent="0.2">
      <c r="K531" s="11"/>
      <c r="L531" s="11"/>
      <c r="M531" s="11"/>
      <c r="N531" s="11"/>
      <c r="O531" s="11"/>
    </row>
    <row r="532" spans="11:15" x14ac:dyDescent="0.2">
      <c r="K532" s="11"/>
      <c r="L532" s="11"/>
      <c r="M532" s="11"/>
      <c r="N532" s="11"/>
      <c r="O532" s="11"/>
    </row>
    <row r="533" spans="11:15" x14ac:dyDescent="0.2">
      <c r="K533" s="11"/>
      <c r="L533" s="11"/>
      <c r="M533" s="11"/>
      <c r="N533" s="11"/>
      <c r="O533" s="11"/>
    </row>
    <row r="534" spans="11:15" x14ac:dyDescent="0.2">
      <c r="K534" s="11"/>
      <c r="L534" s="11"/>
      <c r="M534" s="11"/>
      <c r="N534" s="11"/>
      <c r="O534" s="11"/>
    </row>
    <row r="535" spans="11:15" x14ac:dyDescent="0.2">
      <c r="K535" s="11"/>
      <c r="L535" s="11"/>
      <c r="M535" s="11"/>
      <c r="N535" s="11"/>
      <c r="O535" s="11"/>
    </row>
    <row r="536" spans="11:15" x14ac:dyDescent="0.2">
      <c r="K536" s="11"/>
      <c r="L536" s="11"/>
      <c r="M536" s="11"/>
      <c r="N536" s="11"/>
      <c r="O536" s="11"/>
    </row>
    <row r="537" spans="11:15" x14ac:dyDescent="0.2">
      <c r="K537" s="11"/>
      <c r="L537" s="11"/>
      <c r="M537" s="11"/>
      <c r="N537" s="11"/>
      <c r="O537" s="11"/>
    </row>
    <row r="538" spans="11:15" x14ac:dyDescent="0.2">
      <c r="K538" s="11"/>
      <c r="L538" s="11"/>
      <c r="M538" s="11"/>
      <c r="N538" s="11"/>
      <c r="O538" s="11"/>
    </row>
    <row r="539" spans="11:15" x14ac:dyDescent="0.2">
      <c r="K539" s="11"/>
      <c r="L539" s="11"/>
      <c r="M539" s="11"/>
      <c r="N539" s="11"/>
      <c r="O539" s="11"/>
    </row>
    <row r="540" spans="11:15" x14ac:dyDescent="0.2">
      <c r="K540" s="11"/>
      <c r="L540" s="11"/>
      <c r="M540" s="11"/>
      <c r="N540" s="11"/>
      <c r="O540" s="11"/>
    </row>
    <row r="541" spans="11:15" x14ac:dyDescent="0.2">
      <c r="K541" s="11"/>
      <c r="L541" s="11"/>
      <c r="M541" s="11"/>
      <c r="N541" s="11"/>
      <c r="O541" s="11"/>
    </row>
    <row r="542" spans="11:15" x14ac:dyDescent="0.2">
      <c r="K542" s="11"/>
      <c r="L542" s="11"/>
      <c r="M542" s="11"/>
      <c r="N542" s="11"/>
      <c r="O542" s="11"/>
    </row>
    <row r="543" spans="11:15" x14ac:dyDescent="0.2">
      <c r="K543" s="11"/>
      <c r="L543" s="11"/>
      <c r="M543" s="11"/>
      <c r="N543" s="11"/>
      <c r="O543" s="11"/>
    </row>
    <row r="544" spans="11:15" x14ac:dyDescent="0.2">
      <c r="K544" s="11"/>
      <c r="L544" s="11"/>
      <c r="M544" s="11"/>
      <c r="N544" s="11"/>
      <c r="O544" s="11"/>
    </row>
    <row r="545" spans="11:15" x14ac:dyDescent="0.2">
      <c r="K545" s="11"/>
      <c r="L545" s="11"/>
      <c r="M545" s="11"/>
      <c r="N545" s="11"/>
      <c r="O545" s="11"/>
    </row>
    <row r="546" spans="11:15" x14ac:dyDescent="0.2">
      <c r="K546" s="11"/>
      <c r="L546" s="11"/>
      <c r="M546" s="11"/>
      <c r="N546" s="11"/>
      <c r="O546" s="11"/>
    </row>
    <row r="547" spans="11:15" x14ac:dyDescent="0.2">
      <c r="K547" s="11"/>
      <c r="L547" s="11"/>
      <c r="M547" s="11"/>
      <c r="N547" s="11"/>
      <c r="O547" s="11"/>
    </row>
    <row r="548" spans="11:15" x14ac:dyDescent="0.2">
      <c r="K548" s="11"/>
      <c r="L548" s="11"/>
      <c r="M548" s="11"/>
      <c r="N548" s="11"/>
      <c r="O548" s="11"/>
    </row>
    <row r="549" spans="11:15" x14ac:dyDescent="0.2">
      <c r="K549" s="11"/>
      <c r="L549" s="11"/>
      <c r="M549" s="11"/>
      <c r="N549" s="11"/>
      <c r="O549" s="11"/>
    </row>
    <row r="550" spans="11:15" x14ac:dyDescent="0.2">
      <c r="K550" s="11"/>
      <c r="L550" s="11"/>
      <c r="M550" s="11"/>
      <c r="N550" s="11"/>
      <c r="O550" s="11"/>
    </row>
    <row r="551" spans="11:15" x14ac:dyDescent="0.2">
      <c r="K551" s="11"/>
      <c r="L551" s="11"/>
      <c r="M551" s="11"/>
      <c r="N551" s="11"/>
      <c r="O551" s="11"/>
    </row>
    <row r="552" spans="11:15" x14ac:dyDescent="0.2">
      <c r="K552" s="11"/>
      <c r="L552" s="11"/>
      <c r="M552" s="11"/>
      <c r="N552" s="11"/>
      <c r="O552" s="11"/>
    </row>
    <row r="553" spans="11:15" x14ac:dyDescent="0.2">
      <c r="K553" s="11"/>
      <c r="L553" s="11"/>
      <c r="M553" s="11"/>
      <c r="N553" s="11"/>
      <c r="O553" s="11"/>
    </row>
    <row r="554" spans="11:15" x14ac:dyDescent="0.2">
      <c r="K554" s="11"/>
      <c r="L554" s="11"/>
      <c r="M554" s="11"/>
      <c r="N554" s="11"/>
      <c r="O554" s="11"/>
    </row>
    <row r="555" spans="11:15" x14ac:dyDescent="0.2">
      <c r="K555" s="11"/>
      <c r="L555" s="11"/>
      <c r="M555" s="11"/>
      <c r="N555" s="11"/>
      <c r="O555" s="11"/>
    </row>
    <row r="556" spans="11:15" x14ac:dyDescent="0.2">
      <c r="K556" s="11"/>
      <c r="L556" s="11"/>
      <c r="M556" s="11"/>
      <c r="N556" s="11"/>
      <c r="O556" s="11"/>
    </row>
    <row r="557" spans="11:15" x14ac:dyDescent="0.2">
      <c r="K557" s="11"/>
      <c r="L557" s="11"/>
      <c r="M557" s="11"/>
      <c r="N557" s="11"/>
      <c r="O557" s="11"/>
    </row>
    <row r="558" spans="11:15" x14ac:dyDescent="0.2">
      <c r="K558" s="11"/>
      <c r="L558" s="11"/>
      <c r="M558" s="11"/>
      <c r="N558" s="11"/>
      <c r="O558" s="11"/>
    </row>
    <row r="559" spans="11:15" x14ac:dyDescent="0.2">
      <c r="K559" s="11"/>
      <c r="L559" s="11"/>
      <c r="M559" s="11"/>
      <c r="N559" s="11"/>
      <c r="O559" s="11"/>
    </row>
    <row r="560" spans="11:15" x14ac:dyDescent="0.2">
      <c r="K560" s="11"/>
      <c r="L560" s="11"/>
      <c r="M560" s="11"/>
      <c r="N560" s="11"/>
      <c r="O560" s="11"/>
    </row>
    <row r="561" spans="11:15" x14ac:dyDescent="0.2">
      <c r="K561" s="11"/>
      <c r="L561" s="11"/>
      <c r="M561" s="11"/>
      <c r="N561" s="11"/>
      <c r="O561" s="11"/>
    </row>
    <row r="562" spans="11:15" x14ac:dyDescent="0.2">
      <c r="K562" s="11"/>
      <c r="L562" s="11"/>
      <c r="M562" s="11"/>
      <c r="N562" s="11"/>
      <c r="O562" s="11"/>
    </row>
    <row r="563" spans="11:15" x14ac:dyDescent="0.2">
      <c r="K563" s="11"/>
      <c r="L563" s="11"/>
      <c r="M563" s="11"/>
      <c r="N563" s="11"/>
      <c r="O563" s="11"/>
    </row>
    <row r="564" spans="11:15" x14ac:dyDescent="0.2">
      <c r="K564" s="11"/>
      <c r="L564" s="11"/>
      <c r="M564" s="11"/>
      <c r="N564" s="11"/>
      <c r="O564" s="11"/>
    </row>
    <row r="565" spans="11:15" x14ac:dyDescent="0.2">
      <c r="K565" s="11"/>
      <c r="L565" s="11"/>
      <c r="M565" s="11"/>
      <c r="N565" s="11"/>
      <c r="O565" s="11"/>
    </row>
    <row r="566" spans="11:15" x14ac:dyDescent="0.2">
      <c r="K566" s="11"/>
      <c r="L566" s="11"/>
      <c r="M566" s="11"/>
      <c r="N566" s="11"/>
      <c r="O566" s="11"/>
    </row>
    <row r="567" spans="11:15" x14ac:dyDescent="0.2">
      <c r="K567" s="11"/>
      <c r="L567" s="11"/>
      <c r="M567" s="11"/>
      <c r="N567" s="11"/>
      <c r="O567" s="11"/>
    </row>
    <row r="568" spans="11:15" x14ac:dyDescent="0.2">
      <c r="K568" s="11"/>
      <c r="L568" s="11"/>
      <c r="M568" s="11"/>
      <c r="N568" s="11"/>
      <c r="O568" s="11"/>
    </row>
    <row r="569" spans="11:15" x14ac:dyDescent="0.2">
      <c r="K569" s="11"/>
      <c r="L569" s="11"/>
      <c r="M569" s="11"/>
      <c r="N569" s="11"/>
      <c r="O569" s="11"/>
    </row>
    <row r="570" spans="11:15" x14ac:dyDescent="0.2">
      <c r="K570" s="11"/>
      <c r="L570" s="11"/>
      <c r="M570" s="11"/>
      <c r="N570" s="11"/>
      <c r="O570" s="11"/>
    </row>
    <row r="571" spans="11:15" x14ac:dyDescent="0.2">
      <c r="K571" s="11"/>
      <c r="L571" s="11"/>
      <c r="M571" s="11"/>
      <c r="N571" s="11"/>
      <c r="O571" s="11"/>
    </row>
    <row r="572" spans="11:15" x14ac:dyDescent="0.2">
      <c r="K572" s="11"/>
      <c r="L572" s="11"/>
      <c r="M572" s="11"/>
      <c r="N572" s="11"/>
      <c r="O572" s="11"/>
    </row>
    <row r="573" spans="11:15" x14ac:dyDescent="0.2">
      <c r="K573" s="11"/>
      <c r="L573" s="11"/>
      <c r="M573" s="11"/>
      <c r="N573" s="11"/>
      <c r="O573" s="11"/>
    </row>
    <row r="574" spans="11:15" x14ac:dyDescent="0.2">
      <c r="K574" s="11"/>
      <c r="L574" s="11"/>
      <c r="M574" s="11"/>
      <c r="N574" s="11"/>
      <c r="O574" s="11"/>
    </row>
    <row r="575" spans="11:15" x14ac:dyDescent="0.2">
      <c r="K575" s="11"/>
      <c r="L575" s="11"/>
      <c r="M575" s="11"/>
      <c r="N575" s="11"/>
      <c r="O575" s="11"/>
    </row>
    <row r="576" spans="11:15" x14ac:dyDescent="0.2">
      <c r="K576" s="11"/>
      <c r="L576" s="11"/>
      <c r="M576" s="11"/>
      <c r="N576" s="11"/>
      <c r="O576" s="11"/>
    </row>
    <row r="577" spans="11:15" x14ac:dyDescent="0.2">
      <c r="K577" s="11"/>
      <c r="L577" s="11"/>
      <c r="M577" s="11"/>
      <c r="N577" s="11"/>
      <c r="O577" s="11"/>
    </row>
    <row r="578" spans="11:15" x14ac:dyDescent="0.2">
      <c r="K578" s="11"/>
      <c r="L578" s="11"/>
      <c r="M578" s="11"/>
      <c r="N578" s="11"/>
      <c r="O578" s="11"/>
    </row>
    <row r="579" spans="11:15" x14ac:dyDescent="0.2">
      <c r="K579" s="11"/>
      <c r="L579" s="11"/>
      <c r="M579" s="11"/>
      <c r="N579" s="11"/>
      <c r="O579" s="11"/>
    </row>
    <row r="580" spans="11:15" x14ac:dyDescent="0.2">
      <c r="K580" s="11"/>
      <c r="L580" s="11"/>
      <c r="M580" s="11"/>
      <c r="N580" s="11"/>
      <c r="O580" s="11"/>
    </row>
    <row r="581" spans="11:15" x14ac:dyDescent="0.2">
      <c r="K581" s="11"/>
      <c r="L581" s="11"/>
      <c r="M581" s="11"/>
      <c r="N581" s="11"/>
      <c r="O581" s="11"/>
    </row>
    <row r="582" spans="11:15" x14ac:dyDescent="0.2">
      <c r="K582" s="11"/>
      <c r="L582" s="11"/>
      <c r="M582" s="11"/>
      <c r="N582" s="11"/>
      <c r="O582" s="11"/>
    </row>
    <row r="583" spans="11:15" x14ac:dyDescent="0.2">
      <c r="K583" s="11"/>
      <c r="L583" s="11"/>
      <c r="M583" s="11"/>
      <c r="N583" s="11"/>
      <c r="O583" s="11"/>
    </row>
    <row r="584" spans="11:15" x14ac:dyDescent="0.2">
      <c r="K584" s="11"/>
      <c r="L584" s="11"/>
      <c r="M584" s="11"/>
      <c r="N584" s="11"/>
      <c r="O584" s="11"/>
    </row>
    <row r="585" spans="11:15" x14ac:dyDescent="0.2">
      <c r="K585" s="11"/>
      <c r="L585" s="11"/>
      <c r="M585" s="11"/>
      <c r="N585" s="11"/>
      <c r="O585" s="11"/>
    </row>
    <row r="586" spans="11:15" x14ac:dyDescent="0.2">
      <c r="K586" s="11"/>
      <c r="L586" s="11"/>
      <c r="M586" s="11"/>
      <c r="N586" s="11"/>
      <c r="O586" s="11"/>
    </row>
    <row r="587" spans="11:15" x14ac:dyDescent="0.2">
      <c r="K587" s="11"/>
      <c r="L587" s="11"/>
      <c r="M587" s="11"/>
      <c r="N587" s="11"/>
      <c r="O587" s="11"/>
    </row>
    <row r="588" spans="11:15" x14ac:dyDescent="0.2">
      <c r="K588" s="11"/>
      <c r="L588" s="11"/>
      <c r="M588" s="11"/>
      <c r="N588" s="11"/>
      <c r="O588" s="11"/>
    </row>
    <row r="589" spans="11:15" x14ac:dyDescent="0.2">
      <c r="K589" s="11"/>
      <c r="L589" s="11"/>
      <c r="M589" s="11"/>
      <c r="N589" s="11"/>
      <c r="O589" s="11"/>
    </row>
    <row r="590" spans="11:15" x14ac:dyDescent="0.2">
      <c r="K590" s="11"/>
      <c r="L590" s="11"/>
      <c r="M590" s="11"/>
      <c r="N590" s="11"/>
      <c r="O590" s="11"/>
    </row>
    <row r="591" spans="11:15" x14ac:dyDescent="0.2">
      <c r="K591" s="11"/>
      <c r="L591" s="11"/>
      <c r="M591" s="11"/>
      <c r="N591" s="11"/>
      <c r="O591" s="11"/>
    </row>
    <row r="592" spans="11:15" x14ac:dyDescent="0.2">
      <c r="K592" s="11"/>
      <c r="L592" s="11"/>
      <c r="M592" s="11"/>
      <c r="N592" s="11"/>
      <c r="O592" s="11"/>
    </row>
    <row r="593" spans="11:15" x14ac:dyDescent="0.2">
      <c r="K593" s="11"/>
      <c r="L593" s="11"/>
      <c r="M593" s="11"/>
      <c r="N593" s="11"/>
      <c r="O593" s="11"/>
    </row>
    <row r="594" spans="11:15" x14ac:dyDescent="0.2">
      <c r="K594" s="11"/>
      <c r="L594" s="11"/>
      <c r="M594" s="11"/>
      <c r="N594" s="11"/>
      <c r="O594" s="11"/>
    </row>
    <row r="595" spans="11:15" x14ac:dyDescent="0.2">
      <c r="K595" s="11"/>
      <c r="L595" s="11"/>
      <c r="M595" s="11"/>
      <c r="N595" s="11"/>
      <c r="O595" s="11"/>
    </row>
    <row r="596" spans="11:15" x14ac:dyDescent="0.2">
      <c r="K596" s="11"/>
      <c r="L596" s="11"/>
      <c r="M596" s="11"/>
      <c r="N596" s="11"/>
      <c r="O596" s="11"/>
    </row>
    <row r="597" spans="11:15" x14ac:dyDescent="0.2">
      <c r="K597" s="11"/>
      <c r="L597" s="11"/>
      <c r="M597" s="11"/>
      <c r="N597" s="11"/>
      <c r="O597" s="11"/>
    </row>
    <row r="598" spans="11:15" x14ac:dyDescent="0.2">
      <c r="K598" s="11"/>
      <c r="L598" s="11"/>
      <c r="M598" s="11"/>
      <c r="N598" s="11"/>
      <c r="O598" s="11"/>
    </row>
    <row r="599" spans="11:15" x14ac:dyDescent="0.2">
      <c r="K599" s="11"/>
      <c r="L599" s="11"/>
      <c r="M599" s="11"/>
      <c r="N599" s="11"/>
      <c r="O599" s="11"/>
    </row>
    <row r="600" spans="11:15" x14ac:dyDescent="0.2">
      <c r="K600" s="11"/>
      <c r="L600" s="11"/>
      <c r="M600" s="11"/>
      <c r="N600" s="11"/>
      <c r="O600" s="11"/>
    </row>
    <row r="601" spans="11:15" x14ac:dyDescent="0.2">
      <c r="K601" s="11"/>
      <c r="L601" s="11"/>
      <c r="M601" s="11"/>
      <c r="N601" s="11"/>
      <c r="O601" s="11"/>
    </row>
    <row r="602" spans="11:15" x14ac:dyDescent="0.2">
      <c r="K602" s="11"/>
      <c r="L602" s="11"/>
      <c r="M602" s="11"/>
      <c r="N602" s="11"/>
      <c r="O602" s="11"/>
    </row>
    <row r="603" spans="11:15" x14ac:dyDescent="0.2">
      <c r="K603" s="11"/>
      <c r="L603" s="11"/>
      <c r="M603" s="11"/>
      <c r="N603" s="11"/>
      <c r="O603" s="11"/>
    </row>
    <row r="604" spans="11:15" x14ac:dyDescent="0.2">
      <c r="K604" s="11"/>
      <c r="L604" s="11"/>
      <c r="M604" s="11"/>
      <c r="N604" s="11"/>
      <c r="O604" s="11"/>
    </row>
    <row r="605" spans="11:15" x14ac:dyDescent="0.2">
      <c r="K605" s="11"/>
      <c r="L605" s="11"/>
      <c r="M605" s="11"/>
      <c r="N605" s="11"/>
      <c r="O605" s="11"/>
    </row>
    <row r="606" spans="11:15" x14ac:dyDescent="0.2">
      <c r="K606" s="11"/>
      <c r="L606" s="11"/>
      <c r="M606" s="11"/>
      <c r="N606" s="11"/>
      <c r="O606" s="11"/>
    </row>
    <row r="607" spans="11:15" x14ac:dyDescent="0.2">
      <c r="K607" s="11"/>
      <c r="L607" s="11"/>
      <c r="M607" s="11"/>
      <c r="N607" s="11"/>
      <c r="O607" s="11"/>
    </row>
    <row r="608" spans="11:15" x14ac:dyDescent="0.2">
      <c r="K608" s="11"/>
      <c r="L608" s="11"/>
      <c r="M608" s="11"/>
      <c r="N608" s="11"/>
      <c r="O608" s="11"/>
    </row>
    <row r="609" spans="11:15" x14ac:dyDescent="0.2">
      <c r="K609" s="11"/>
      <c r="L609" s="11"/>
      <c r="M609" s="11"/>
      <c r="N609" s="11"/>
      <c r="O609" s="11"/>
    </row>
    <row r="610" spans="11:15" x14ac:dyDescent="0.2">
      <c r="K610" s="11"/>
      <c r="L610" s="11"/>
      <c r="M610" s="11"/>
      <c r="N610" s="11"/>
      <c r="O610" s="11"/>
    </row>
    <row r="611" spans="11:15" x14ac:dyDescent="0.2">
      <c r="K611" s="11"/>
      <c r="L611" s="11"/>
      <c r="M611" s="11"/>
      <c r="N611" s="11"/>
      <c r="O611" s="11"/>
    </row>
    <row r="612" spans="11:15" x14ac:dyDescent="0.2">
      <c r="K612" s="11"/>
      <c r="L612" s="11"/>
      <c r="M612" s="11"/>
      <c r="N612" s="11"/>
      <c r="O612" s="11"/>
    </row>
    <row r="613" spans="11:15" x14ac:dyDescent="0.2">
      <c r="K613" s="11"/>
      <c r="L613" s="11"/>
      <c r="M613" s="11"/>
      <c r="N613" s="11"/>
      <c r="O613" s="11"/>
    </row>
    <row r="614" spans="11:15" x14ac:dyDescent="0.2">
      <c r="K614" s="11"/>
      <c r="L614" s="11"/>
      <c r="M614" s="11"/>
      <c r="N614" s="11"/>
      <c r="O614" s="11"/>
    </row>
    <row r="615" spans="11:15" x14ac:dyDescent="0.2">
      <c r="K615" s="11"/>
      <c r="L615" s="11"/>
      <c r="M615" s="11"/>
      <c r="N615" s="11"/>
      <c r="O615" s="11"/>
    </row>
    <row r="616" spans="11:15" x14ac:dyDescent="0.2">
      <c r="K616" s="11"/>
      <c r="L616" s="11"/>
      <c r="M616" s="11"/>
      <c r="N616" s="11"/>
      <c r="O616" s="11"/>
    </row>
    <row r="617" spans="11:15" x14ac:dyDescent="0.2">
      <c r="K617" s="11"/>
      <c r="L617" s="11"/>
      <c r="M617" s="11"/>
      <c r="N617" s="11"/>
      <c r="O617" s="11"/>
    </row>
    <row r="618" spans="11:15" x14ac:dyDescent="0.2">
      <c r="K618" s="11"/>
      <c r="L618" s="11"/>
      <c r="M618" s="11"/>
      <c r="N618" s="11"/>
      <c r="O618" s="11"/>
    </row>
    <row r="619" spans="11:15" x14ac:dyDescent="0.2">
      <c r="K619" s="11"/>
      <c r="L619" s="11"/>
      <c r="M619" s="11"/>
      <c r="N619" s="11"/>
      <c r="O619" s="11"/>
    </row>
    <row r="620" spans="11:15" x14ac:dyDescent="0.2">
      <c r="K620" s="11"/>
      <c r="L620" s="11"/>
      <c r="M620" s="11"/>
      <c r="N620" s="11"/>
      <c r="O620" s="11"/>
    </row>
    <row r="621" spans="11:15" x14ac:dyDescent="0.2">
      <c r="K621" s="11"/>
      <c r="L621" s="11"/>
      <c r="M621" s="11"/>
      <c r="N621" s="11"/>
      <c r="O621" s="11"/>
    </row>
    <row r="622" spans="11:15" x14ac:dyDescent="0.2">
      <c r="K622" s="11"/>
      <c r="L622" s="11"/>
      <c r="M622" s="11"/>
      <c r="N622" s="11"/>
      <c r="O622" s="11"/>
    </row>
    <row r="623" spans="11:15" x14ac:dyDescent="0.2">
      <c r="K623" s="11"/>
      <c r="L623" s="11"/>
      <c r="M623" s="11"/>
      <c r="N623" s="11"/>
      <c r="O623" s="11"/>
    </row>
    <row r="624" spans="11:15" x14ac:dyDescent="0.2">
      <c r="K624" s="11"/>
      <c r="L624" s="11"/>
      <c r="M624" s="11"/>
      <c r="N624" s="11"/>
      <c r="O624" s="11"/>
    </row>
    <row r="625" spans="11:15" x14ac:dyDescent="0.2">
      <c r="K625" s="11"/>
      <c r="L625" s="11"/>
      <c r="M625" s="11"/>
      <c r="N625" s="11"/>
      <c r="O625" s="11"/>
    </row>
    <row r="626" spans="11:15" x14ac:dyDescent="0.2">
      <c r="K626" s="11"/>
      <c r="L626" s="11"/>
      <c r="M626" s="11"/>
      <c r="N626" s="11"/>
      <c r="O626" s="11"/>
    </row>
    <row r="627" spans="11:15" x14ac:dyDescent="0.2">
      <c r="K627" s="11"/>
      <c r="L627" s="11"/>
      <c r="M627" s="11"/>
      <c r="N627" s="11"/>
      <c r="O627" s="11"/>
    </row>
    <row r="628" spans="11:15" x14ac:dyDescent="0.2">
      <c r="K628" s="11"/>
      <c r="L628" s="11"/>
      <c r="M628" s="11"/>
      <c r="N628" s="11"/>
      <c r="O628" s="11"/>
    </row>
    <row r="629" spans="11:15" x14ac:dyDescent="0.2">
      <c r="K629" s="11"/>
      <c r="L629" s="11"/>
      <c r="M629" s="11"/>
      <c r="N629" s="11"/>
      <c r="O629" s="11"/>
    </row>
    <row r="630" spans="11:15" x14ac:dyDescent="0.2">
      <c r="K630" s="11"/>
      <c r="L630" s="11"/>
      <c r="M630" s="11"/>
      <c r="N630" s="11"/>
      <c r="O630" s="11"/>
    </row>
    <row r="631" spans="11:15" x14ac:dyDescent="0.2">
      <c r="K631" s="11"/>
      <c r="L631" s="11"/>
      <c r="M631" s="11"/>
      <c r="N631" s="11"/>
      <c r="O631" s="11"/>
    </row>
    <row r="632" spans="11:15" x14ac:dyDescent="0.2">
      <c r="K632" s="11"/>
      <c r="L632" s="11"/>
      <c r="M632" s="11"/>
      <c r="N632" s="11"/>
      <c r="O632" s="11"/>
    </row>
    <row r="633" spans="11:15" x14ac:dyDescent="0.2">
      <c r="K633" s="11"/>
      <c r="L633" s="11"/>
      <c r="M633" s="11"/>
      <c r="N633" s="11"/>
      <c r="O633" s="11"/>
    </row>
    <row r="634" spans="11:15" x14ac:dyDescent="0.2">
      <c r="K634" s="11"/>
      <c r="L634" s="11"/>
      <c r="M634" s="11"/>
      <c r="N634" s="11"/>
      <c r="O634" s="11"/>
    </row>
    <row r="635" spans="11:15" x14ac:dyDescent="0.2">
      <c r="K635" s="11"/>
      <c r="L635" s="11"/>
      <c r="M635" s="11"/>
      <c r="N635" s="11"/>
      <c r="O635" s="11"/>
    </row>
    <row r="636" spans="11:15" x14ac:dyDescent="0.2">
      <c r="K636" s="11"/>
      <c r="L636" s="11"/>
      <c r="M636" s="11"/>
      <c r="N636" s="11"/>
      <c r="O636" s="11"/>
    </row>
    <row r="637" spans="11:15" x14ac:dyDescent="0.2">
      <c r="K637" s="11"/>
      <c r="L637" s="11"/>
      <c r="M637" s="11"/>
      <c r="N637" s="11"/>
      <c r="O637" s="11"/>
    </row>
    <row r="638" spans="11:15" x14ac:dyDescent="0.2">
      <c r="K638" s="11"/>
      <c r="L638" s="11"/>
      <c r="M638" s="11"/>
      <c r="N638" s="11"/>
      <c r="O638" s="11"/>
    </row>
    <row r="639" spans="11:15" x14ac:dyDescent="0.2">
      <c r="K639" s="11"/>
      <c r="L639" s="11"/>
      <c r="M639" s="11"/>
      <c r="N639" s="11"/>
      <c r="O639" s="11"/>
    </row>
    <row r="640" spans="11:15" x14ac:dyDescent="0.2">
      <c r="K640" s="11"/>
      <c r="L640" s="11"/>
      <c r="M640" s="11"/>
      <c r="N640" s="11"/>
      <c r="O640" s="11"/>
    </row>
    <row r="641" spans="11:15" x14ac:dyDescent="0.2">
      <c r="K641" s="11"/>
      <c r="L641" s="11"/>
      <c r="M641" s="11"/>
      <c r="N641" s="11"/>
      <c r="O641" s="11"/>
    </row>
    <row r="642" spans="11:15" x14ac:dyDescent="0.2">
      <c r="K642" s="11"/>
      <c r="L642" s="11"/>
      <c r="M642" s="11"/>
      <c r="N642" s="11"/>
      <c r="O642" s="11"/>
    </row>
    <row r="643" spans="11:15" x14ac:dyDescent="0.2">
      <c r="K643" s="11"/>
      <c r="L643" s="11"/>
      <c r="M643" s="11"/>
      <c r="N643" s="11"/>
      <c r="O643" s="11"/>
    </row>
    <row r="644" spans="11:15" x14ac:dyDescent="0.2">
      <c r="K644" s="11"/>
      <c r="L644" s="11"/>
      <c r="M644" s="11"/>
      <c r="N644" s="11"/>
      <c r="O644" s="11"/>
    </row>
    <row r="645" spans="11:15" x14ac:dyDescent="0.2">
      <c r="K645" s="11"/>
      <c r="L645" s="11"/>
      <c r="M645" s="11"/>
      <c r="N645" s="11"/>
      <c r="O645" s="11"/>
    </row>
    <row r="646" spans="11:15" x14ac:dyDescent="0.2">
      <c r="K646" s="11"/>
      <c r="L646" s="11"/>
      <c r="M646" s="11"/>
      <c r="N646" s="11"/>
      <c r="O646" s="11"/>
    </row>
    <row r="647" spans="11:15" x14ac:dyDescent="0.2">
      <c r="K647" s="11"/>
      <c r="L647" s="11"/>
      <c r="M647" s="11"/>
      <c r="N647" s="11"/>
      <c r="O647" s="11"/>
    </row>
    <row r="648" spans="11:15" x14ac:dyDescent="0.2">
      <c r="K648" s="11"/>
      <c r="L648" s="11"/>
      <c r="M648" s="11"/>
      <c r="N648" s="11"/>
      <c r="O648" s="11"/>
    </row>
    <row r="649" spans="11:15" x14ac:dyDescent="0.2">
      <c r="K649" s="11"/>
      <c r="L649" s="11"/>
      <c r="M649" s="11"/>
      <c r="N649" s="11"/>
      <c r="O649" s="11"/>
    </row>
    <row r="650" spans="11:15" x14ac:dyDescent="0.2">
      <c r="K650" s="11"/>
      <c r="L650" s="11"/>
      <c r="M650" s="11"/>
      <c r="N650" s="11"/>
      <c r="O650" s="11"/>
    </row>
    <row r="651" spans="11:15" x14ac:dyDescent="0.2">
      <c r="K651" s="11"/>
      <c r="L651" s="11"/>
      <c r="M651" s="11"/>
      <c r="N651" s="11"/>
      <c r="O651" s="11"/>
    </row>
    <row r="652" spans="11:15" x14ac:dyDescent="0.2">
      <c r="K652" s="11"/>
      <c r="L652" s="11"/>
      <c r="M652" s="11"/>
      <c r="N652" s="11"/>
      <c r="O652" s="11"/>
    </row>
    <row r="653" spans="11:15" x14ac:dyDescent="0.2">
      <c r="K653" s="11"/>
      <c r="L653" s="11"/>
      <c r="M653" s="11"/>
      <c r="N653" s="11"/>
      <c r="O653" s="11"/>
    </row>
    <row r="654" spans="11:15" x14ac:dyDescent="0.2">
      <c r="K654" s="11"/>
      <c r="L654" s="11"/>
      <c r="M654" s="11"/>
      <c r="N654" s="11"/>
      <c r="O654" s="11"/>
    </row>
    <row r="655" spans="11:15" x14ac:dyDescent="0.2">
      <c r="K655" s="11"/>
      <c r="L655" s="11"/>
      <c r="M655" s="11"/>
      <c r="N655" s="11"/>
      <c r="O655" s="11"/>
    </row>
    <row r="656" spans="11:15" x14ac:dyDescent="0.2">
      <c r="K656" s="11"/>
      <c r="L656" s="11"/>
      <c r="M656" s="11"/>
      <c r="N656" s="11"/>
      <c r="O656" s="11"/>
    </row>
    <row r="657" spans="11:15" x14ac:dyDescent="0.2">
      <c r="K657" s="11"/>
      <c r="L657" s="11"/>
      <c r="M657" s="11"/>
      <c r="N657" s="11"/>
      <c r="O657" s="11"/>
    </row>
    <row r="658" spans="11:15" x14ac:dyDescent="0.2">
      <c r="K658" s="11"/>
      <c r="L658" s="11"/>
      <c r="M658" s="11"/>
      <c r="N658" s="11"/>
      <c r="O658" s="11"/>
    </row>
    <row r="659" spans="11:15" x14ac:dyDescent="0.2">
      <c r="K659" s="11"/>
      <c r="L659" s="11"/>
      <c r="M659" s="11"/>
      <c r="N659" s="11"/>
      <c r="O659" s="11"/>
    </row>
    <row r="660" spans="11:15" x14ac:dyDescent="0.2">
      <c r="K660" s="11"/>
      <c r="L660" s="11"/>
      <c r="M660" s="11"/>
      <c r="N660" s="11"/>
      <c r="O660" s="11"/>
    </row>
    <row r="661" spans="11:15" x14ac:dyDescent="0.2">
      <c r="K661" s="11"/>
      <c r="L661" s="11"/>
      <c r="M661" s="11"/>
      <c r="N661" s="11"/>
      <c r="O661" s="11"/>
    </row>
    <row r="662" spans="11:15" x14ac:dyDescent="0.2">
      <c r="K662" s="11"/>
      <c r="L662" s="11"/>
      <c r="M662" s="11"/>
      <c r="N662" s="11"/>
      <c r="O662" s="11"/>
    </row>
    <row r="663" spans="11:15" x14ac:dyDescent="0.2">
      <c r="K663" s="11"/>
      <c r="L663" s="11"/>
      <c r="M663" s="11"/>
      <c r="N663" s="11"/>
      <c r="O663" s="11"/>
    </row>
    <row r="664" spans="11:15" x14ac:dyDescent="0.2">
      <c r="K664" s="11"/>
      <c r="L664" s="11"/>
      <c r="M664" s="11"/>
      <c r="N664" s="11"/>
      <c r="O664" s="11"/>
    </row>
    <row r="665" spans="11:15" x14ac:dyDescent="0.2">
      <c r="K665" s="11"/>
      <c r="L665" s="11"/>
      <c r="M665" s="11"/>
      <c r="N665" s="11"/>
      <c r="O665" s="11"/>
    </row>
    <row r="666" spans="11:15" x14ac:dyDescent="0.2">
      <c r="K666" s="11"/>
      <c r="L666" s="11"/>
      <c r="M666" s="11"/>
      <c r="N666" s="11"/>
      <c r="O666" s="11"/>
    </row>
    <row r="667" spans="11:15" x14ac:dyDescent="0.2">
      <c r="K667" s="11"/>
      <c r="L667" s="11"/>
      <c r="M667" s="11"/>
      <c r="N667" s="11"/>
      <c r="O667" s="11"/>
    </row>
    <row r="668" spans="11:15" x14ac:dyDescent="0.2">
      <c r="K668" s="11"/>
      <c r="L668" s="11"/>
      <c r="M668" s="11"/>
      <c r="N668" s="11"/>
      <c r="O668" s="11"/>
    </row>
    <row r="669" spans="11:15" x14ac:dyDescent="0.2">
      <c r="K669" s="11"/>
      <c r="L669" s="11"/>
      <c r="M669" s="11"/>
      <c r="N669" s="11"/>
      <c r="O669" s="11"/>
    </row>
    <row r="670" spans="11:15" x14ac:dyDescent="0.2">
      <c r="K670" s="11"/>
      <c r="L670" s="11"/>
      <c r="M670" s="11"/>
      <c r="N670" s="11"/>
      <c r="O670" s="11"/>
    </row>
    <row r="671" spans="11:15" x14ac:dyDescent="0.2">
      <c r="K671" s="11"/>
      <c r="L671" s="11"/>
      <c r="M671" s="11"/>
      <c r="N671" s="11"/>
      <c r="O671" s="11"/>
    </row>
    <row r="672" spans="11:15" x14ac:dyDescent="0.2">
      <c r="K672" s="11"/>
      <c r="L672" s="11"/>
      <c r="M672" s="11"/>
      <c r="N672" s="11"/>
      <c r="O672" s="11"/>
    </row>
    <row r="673" spans="11:15" x14ac:dyDescent="0.2">
      <c r="K673" s="11"/>
      <c r="L673" s="11"/>
      <c r="M673" s="11"/>
      <c r="N673" s="11"/>
      <c r="O673" s="11"/>
    </row>
    <row r="674" spans="11:15" x14ac:dyDescent="0.2">
      <c r="K674" s="11"/>
      <c r="L674" s="11"/>
      <c r="M674" s="11"/>
      <c r="N674" s="11"/>
      <c r="O674" s="11"/>
    </row>
    <row r="675" spans="11:15" x14ac:dyDescent="0.2">
      <c r="K675" s="11"/>
      <c r="L675" s="11"/>
      <c r="M675" s="11"/>
      <c r="N675" s="11"/>
      <c r="O675" s="11"/>
    </row>
    <row r="676" spans="11:15" x14ac:dyDescent="0.2">
      <c r="K676" s="11"/>
      <c r="L676" s="11"/>
      <c r="M676" s="11"/>
      <c r="N676" s="11"/>
      <c r="O676" s="11"/>
    </row>
    <row r="677" spans="11:15" x14ac:dyDescent="0.2">
      <c r="K677" s="11"/>
      <c r="L677" s="11"/>
      <c r="M677" s="11"/>
      <c r="N677" s="11"/>
      <c r="O677" s="11"/>
    </row>
    <row r="678" spans="11:15" x14ac:dyDescent="0.2">
      <c r="K678" s="11"/>
      <c r="L678" s="11"/>
      <c r="M678" s="11"/>
      <c r="N678" s="11"/>
      <c r="O678" s="11"/>
    </row>
    <row r="679" spans="11:15" x14ac:dyDescent="0.2">
      <c r="K679" s="11"/>
      <c r="L679" s="11"/>
      <c r="M679" s="11"/>
      <c r="N679" s="11"/>
      <c r="O679" s="11"/>
    </row>
    <row r="680" spans="11:15" x14ac:dyDescent="0.2">
      <c r="K680" s="11"/>
      <c r="L680" s="11"/>
      <c r="M680" s="11"/>
      <c r="N680" s="11"/>
      <c r="O680" s="11"/>
    </row>
    <row r="681" spans="11:15" x14ac:dyDescent="0.2">
      <c r="K681" s="11"/>
      <c r="L681" s="11"/>
      <c r="M681" s="11"/>
      <c r="N681" s="11"/>
      <c r="O681" s="11"/>
    </row>
    <row r="682" spans="11:15" x14ac:dyDescent="0.2">
      <c r="K682" s="11"/>
      <c r="L682" s="11"/>
      <c r="M682" s="11"/>
      <c r="N682" s="11"/>
      <c r="O682" s="11"/>
    </row>
    <row r="683" spans="11:15" x14ac:dyDescent="0.2">
      <c r="K683" s="11"/>
      <c r="L683" s="11"/>
      <c r="M683" s="11"/>
      <c r="N683" s="11"/>
      <c r="O683" s="11"/>
    </row>
    <row r="684" spans="11:15" x14ac:dyDescent="0.2">
      <c r="K684" s="11"/>
      <c r="L684" s="11"/>
      <c r="M684" s="11"/>
      <c r="N684" s="11"/>
      <c r="O684" s="11"/>
    </row>
    <row r="685" spans="11:15" x14ac:dyDescent="0.2">
      <c r="K685" s="11"/>
      <c r="L685" s="11"/>
      <c r="M685" s="11"/>
      <c r="N685" s="11"/>
      <c r="O685" s="11"/>
    </row>
    <row r="686" spans="11:15" x14ac:dyDescent="0.2">
      <c r="K686" s="11"/>
      <c r="L686" s="11"/>
      <c r="M686" s="11"/>
      <c r="N686" s="11"/>
      <c r="O686" s="11"/>
    </row>
    <row r="687" spans="11:15" x14ac:dyDescent="0.2">
      <c r="K687" s="11"/>
      <c r="L687" s="11"/>
      <c r="M687" s="11"/>
      <c r="N687" s="11"/>
      <c r="O687" s="11"/>
    </row>
    <row r="688" spans="11:15" x14ac:dyDescent="0.2">
      <c r="K688" s="11"/>
      <c r="L688" s="11"/>
      <c r="M688" s="11"/>
      <c r="N688" s="11"/>
      <c r="O688" s="11"/>
    </row>
    <row r="689" spans="11:15" x14ac:dyDescent="0.2">
      <c r="K689" s="11"/>
      <c r="L689" s="11"/>
      <c r="M689" s="11"/>
      <c r="N689" s="11"/>
      <c r="O689" s="11"/>
    </row>
    <row r="690" spans="11:15" x14ac:dyDescent="0.2">
      <c r="K690" s="11"/>
      <c r="L690" s="11"/>
      <c r="M690" s="11"/>
      <c r="N690" s="11"/>
      <c r="O690" s="11"/>
    </row>
    <row r="691" spans="11:15" x14ac:dyDescent="0.2">
      <c r="K691" s="11"/>
      <c r="L691" s="11"/>
      <c r="M691" s="11"/>
      <c r="N691" s="11"/>
      <c r="O691" s="11"/>
    </row>
    <row r="692" spans="11:15" x14ac:dyDescent="0.2">
      <c r="K692" s="11"/>
      <c r="L692" s="11"/>
      <c r="M692" s="11"/>
      <c r="N692" s="11"/>
      <c r="O692" s="11"/>
    </row>
    <row r="693" spans="11:15" x14ac:dyDescent="0.2">
      <c r="K693" s="11"/>
      <c r="L693" s="11"/>
      <c r="M693" s="11"/>
      <c r="N693" s="11"/>
      <c r="O693" s="11"/>
    </row>
    <row r="694" spans="11:15" x14ac:dyDescent="0.2">
      <c r="K694" s="11"/>
      <c r="L694" s="11"/>
      <c r="M694" s="11"/>
      <c r="N694" s="11"/>
      <c r="O694" s="11"/>
    </row>
    <row r="695" spans="11:15" x14ac:dyDescent="0.2">
      <c r="K695" s="11"/>
      <c r="L695" s="11"/>
      <c r="M695" s="11"/>
      <c r="N695" s="11"/>
      <c r="O695" s="11"/>
    </row>
    <row r="696" spans="11:15" x14ac:dyDescent="0.2">
      <c r="K696" s="11"/>
      <c r="L696" s="11"/>
      <c r="M696" s="11"/>
      <c r="N696" s="11"/>
      <c r="O696" s="11"/>
    </row>
    <row r="697" spans="11:15" x14ac:dyDescent="0.2">
      <c r="K697" s="11"/>
      <c r="L697" s="11"/>
      <c r="M697" s="11"/>
      <c r="N697" s="11"/>
      <c r="O697" s="11"/>
    </row>
    <row r="698" spans="11:15" x14ac:dyDescent="0.2">
      <c r="K698" s="11"/>
      <c r="L698" s="11"/>
      <c r="M698" s="11"/>
      <c r="N698" s="11"/>
      <c r="O698" s="11"/>
    </row>
    <row r="699" spans="11:15" x14ac:dyDescent="0.2">
      <c r="K699" s="11"/>
      <c r="L699" s="11"/>
      <c r="M699" s="11"/>
      <c r="N699" s="11"/>
      <c r="O699" s="11"/>
    </row>
    <row r="700" spans="11:15" x14ac:dyDescent="0.2">
      <c r="K700" s="11"/>
      <c r="L700" s="11"/>
      <c r="M700" s="11"/>
      <c r="N700" s="11"/>
      <c r="O700" s="11"/>
    </row>
    <row r="701" spans="11:15" x14ac:dyDescent="0.2">
      <c r="K701" s="11"/>
      <c r="L701" s="11"/>
      <c r="M701" s="11"/>
      <c r="N701" s="11"/>
      <c r="O701" s="11"/>
    </row>
    <row r="702" spans="11:15" x14ac:dyDescent="0.2">
      <c r="K702" s="11"/>
      <c r="L702" s="11"/>
      <c r="M702" s="11"/>
      <c r="N702" s="11"/>
      <c r="O702" s="11"/>
    </row>
    <row r="703" spans="11:15" x14ac:dyDescent="0.2">
      <c r="K703" s="11"/>
      <c r="L703" s="11"/>
      <c r="M703" s="11"/>
      <c r="N703" s="11"/>
      <c r="O703" s="11"/>
    </row>
    <row r="704" spans="11:15" x14ac:dyDescent="0.2">
      <c r="K704" s="11"/>
      <c r="L704" s="11"/>
      <c r="M704" s="11"/>
      <c r="N704" s="11"/>
      <c r="O704" s="11"/>
    </row>
    <row r="705" spans="11:15" x14ac:dyDescent="0.2">
      <c r="K705" s="11"/>
      <c r="L705" s="11"/>
      <c r="M705" s="11"/>
      <c r="N705" s="11"/>
      <c r="O705" s="11"/>
    </row>
    <row r="706" spans="11:15" x14ac:dyDescent="0.2">
      <c r="K706" s="11"/>
      <c r="L706" s="11"/>
      <c r="M706" s="11"/>
      <c r="N706" s="11"/>
      <c r="O706" s="11"/>
    </row>
    <row r="707" spans="11:15" x14ac:dyDescent="0.2">
      <c r="K707" s="11"/>
      <c r="L707" s="11"/>
      <c r="M707" s="11"/>
      <c r="N707" s="11"/>
      <c r="O707" s="11"/>
    </row>
    <row r="708" spans="11:15" x14ac:dyDescent="0.2">
      <c r="K708" s="11"/>
      <c r="L708" s="11"/>
      <c r="M708" s="11"/>
      <c r="N708" s="11"/>
      <c r="O708" s="11"/>
    </row>
    <row r="709" spans="11:15" x14ac:dyDescent="0.2">
      <c r="K709" s="11"/>
      <c r="L709" s="11"/>
      <c r="M709" s="11"/>
      <c r="N709" s="11"/>
      <c r="O709" s="11"/>
    </row>
    <row r="710" spans="11:15" x14ac:dyDescent="0.2">
      <c r="K710" s="11"/>
      <c r="L710" s="11"/>
      <c r="M710" s="11"/>
      <c r="N710" s="11"/>
      <c r="O710" s="11"/>
    </row>
    <row r="711" spans="11:15" x14ac:dyDescent="0.2">
      <c r="K711" s="11"/>
      <c r="L711" s="11"/>
      <c r="M711" s="11"/>
      <c r="N711" s="11"/>
      <c r="O711" s="11"/>
    </row>
    <row r="712" spans="11:15" x14ac:dyDescent="0.2">
      <c r="K712" s="11"/>
      <c r="L712" s="11"/>
      <c r="M712" s="11"/>
      <c r="N712" s="11"/>
      <c r="O712" s="11"/>
    </row>
    <row r="713" spans="11:15" x14ac:dyDescent="0.2">
      <c r="K713" s="11"/>
      <c r="L713" s="11"/>
      <c r="M713" s="11"/>
      <c r="N713" s="11"/>
      <c r="O713" s="11"/>
    </row>
    <row r="714" spans="11:15" x14ac:dyDescent="0.2">
      <c r="K714" s="11"/>
      <c r="L714" s="11"/>
      <c r="M714" s="11"/>
      <c r="N714" s="11"/>
      <c r="O714" s="11"/>
    </row>
    <row r="715" spans="11:15" x14ac:dyDescent="0.2">
      <c r="K715" s="11"/>
      <c r="L715" s="11"/>
      <c r="M715" s="11"/>
      <c r="N715" s="11"/>
      <c r="O715" s="11"/>
    </row>
    <row r="716" spans="11:15" x14ac:dyDescent="0.2">
      <c r="K716" s="11"/>
      <c r="L716" s="11"/>
      <c r="M716" s="11"/>
      <c r="N716" s="11"/>
      <c r="O716" s="11"/>
    </row>
    <row r="717" spans="11:15" x14ac:dyDescent="0.2">
      <c r="K717" s="11"/>
      <c r="L717" s="11"/>
      <c r="M717" s="11"/>
      <c r="N717" s="11"/>
      <c r="O717" s="11"/>
    </row>
    <row r="718" spans="11:15" x14ac:dyDescent="0.2">
      <c r="K718" s="11"/>
      <c r="L718" s="11"/>
      <c r="M718" s="11"/>
      <c r="N718" s="11"/>
      <c r="O718" s="11"/>
    </row>
    <row r="719" spans="11:15" x14ac:dyDescent="0.2">
      <c r="K719" s="11"/>
      <c r="L719" s="11"/>
      <c r="M719" s="11"/>
      <c r="N719" s="11"/>
      <c r="O719" s="11"/>
    </row>
    <row r="720" spans="11:15" x14ac:dyDescent="0.2">
      <c r="K720" s="11"/>
      <c r="L720" s="11"/>
      <c r="M720" s="11"/>
      <c r="N720" s="11"/>
      <c r="O720" s="11"/>
    </row>
    <row r="721" spans="11:15" x14ac:dyDescent="0.2">
      <c r="K721" s="11"/>
      <c r="L721" s="11"/>
      <c r="M721" s="11"/>
      <c r="N721" s="11"/>
      <c r="O721" s="11"/>
    </row>
    <row r="722" spans="11:15" x14ac:dyDescent="0.2">
      <c r="K722" s="11"/>
      <c r="L722" s="11"/>
      <c r="M722" s="11"/>
      <c r="N722" s="11"/>
      <c r="O722" s="11"/>
    </row>
    <row r="723" spans="11:15" x14ac:dyDescent="0.2">
      <c r="K723" s="11"/>
      <c r="L723" s="11"/>
      <c r="M723" s="11"/>
      <c r="N723" s="11"/>
      <c r="O723" s="11"/>
    </row>
    <row r="724" spans="11:15" x14ac:dyDescent="0.2">
      <c r="K724" s="11"/>
      <c r="L724" s="11"/>
      <c r="M724" s="11"/>
      <c r="N724" s="11"/>
      <c r="O724" s="11"/>
    </row>
    <row r="725" spans="11:15" x14ac:dyDescent="0.2">
      <c r="K725" s="11"/>
      <c r="L725" s="11"/>
      <c r="M725" s="11"/>
      <c r="N725" s="11"/>
      <c r="O725" s="11"/>
    </row>
    <row r="726" spans="11:15" x14ac:dyDescent="0.2">
      <c r="K726" s="11"/>
      <c r="L726" s="11"/>
      <c r="M726" s="11"/>
      <c r="N726" s="11"/>
      <c r="O726" s="11"/>
    </row>
    <row r="727" spans="11:15" x14ac:dyDescent="0.2">
      <c r="K727" s="11"/>
      <c r="L727" s="11"/>
      <c r="M727" s="11"/>
      <c r="N727" s="11"/>
      <c r="O727" s="11"/>
    </row>
    <row r="728" spans="11:15" x14ac:dyDescent="0.2">
      <c r="K728" s="11"/>
      <c r="L728" s="11"/>
      <c r="M728" s="11"/>
      <c r="N728" s="11"/>
      <c r="O728" s="11"/>
    </row>
    <row r="729" spans="11:15" x14ac:dyDescent="0.2">
      <c r="K729" s="11"/>
      <c r="L729" s="11"/>
      <c r="M729" s="11"/>
      <c r="N729" s="11"/>
      <c r="O729" s="11"/>
    </row>
    <row r="730" spans="11:15" x14ac:dyDescent="0.2">
      <c r="K730" s="11"/>
      <c r="L730" s="11"/>
      <c r="M730" s="11"/>
      <c r="N730" s="11"/>
      <c r="O730" s="11"/>
    </row>
    <row r="731" spans="11:15" x14ac:dyDescent="0.2">
      <c r="K731" s="11"/>
      <c r="L731" s="11"/>
      <c r="M731" s="11"/>
      <c r="N731" s="11"/>
      <c r="O731" s="11"/>
    </row>
    <row r="732" spans="11:15" x14ac:dyDescent="0.2">
      <c r="K732" s="11"/>
      <c r="L732" s="11"/>
      <c r="M732" s="11"/>
      <c r="N732" s="11"/>
      <c r="O732" s="11"/>
    </row>
    <row r="733" spans="11:15" x14ac:dyDescent="0.2">
      <c r="K733" s="11"/>
      <c r="L733" s="11"/>
      <c r="M733" s="11"/>
      <c r="N733" s="11"/>
      <c r="O733" s="11"/>
    </row>
    <row r="734" spans="11:15" x14ac:dyDescent="0.2">
      <c r="K734" s="11"/>
      <c r="L734" s="11"/>
      <c r="M734" s="11"/>
      <c r="N734" s="11"/>
      <c r="O734" s="11"/>
    </row>
    <row r="735" spans="11:15" x14ac:dyDescent="0.2">
      <c r="K735" s="11"/>
      <c r="L735" s="11"/>
      <c r="M735" s="11"/>
      <c r="N735" s="11"/>
      <c r="O735" s="11"/>
    </row>
    <row r="736" spans="11:15" x14ac:dyDescent="0.2">
      <c r="K736" s="11"/>
      <c r="L736" s="11"/>
      <c r="M736" s="11"/>
      <c r="N736" s="11"/>
      <c r="O736" s="11"/>
    </row>
    <row r="737" spans="11:15" x14ac:dyDescent="0.2">
      <c r="K737" s="11"/>
      <c r="L737" s="11"/>
      <c r="M737" s="11"/>
      <c r="N737" s="11"/>
      <c r="O737" s="11"/>
    </row>
    <row r="738" spans="11:15" x14ac:dyDescent="0.2">
      <c r="K738" s="11"/>
      <c r="L738" s="11"/>
      <c r="M738" s="11"/>
      <c r="N738" s="11"/>
      <c r="O738" s="11"/>
    </row>
    <row r="739" spans="11:15" x14ac:dyDescent="0.2">
      <c r="K739" s="11"/>
      <c r="L739" s="11"/>
      <c r="M739" s="11"/>
      <c r="N739" s="11"/>
      <c r="O739" s="11"/>
    </row>
    <row r="740" spans="11:15" x14ac:dyDescent="0.2">
      <c r="K740" s="11"/>
      <c r="L740" s="11"/>
      <c r="M740" s="11"/>
      <c r="N740" s="11"/>
      <c r="O740" s="11"/>
    </row>
    <row r="741" spans="11:15" x14ac:dyDescent="0.2">
      <c r="K741" s="11"/>
      <c r="L741" s="11"/>
      <c r="M741" s="11"/>
      <c r="N741" s="11"/>
      <c r="O741" s="11"/>
    </row>
    <row r="742" spans="11:15" x14ac:dyDescent="0.2">
      <c r="K742" s="11"/>
      <c r="L742" s="11"/>
      <c r="M742" s="11"/>
      <c r="N742" s="11"/>
      <c r="O742" s="11"/>
    </row>
    <row r="743" spans="11:15" x14ac:dyDescent="0.2">
      <c r="K743" s="11"/>
      <c r="L743" s="11"/>
      <c r="M743" s="11"/>
      <c r="N743" s="11"/>
      <c r="O743" s="11"/>
    </row>
    <row r="744" spans="11:15" x14ac:dyDescent="0.2">
      <c r="K744" s="11"/>
      <c r="L744" s="11"/>
      <c r="M744" s="11"/>
      <c r="N744" s="11"/>
      <c r="O744" s="11"/>
    </row>
  </sheetData>
  <mergeCells count="124">
    <mergeCell ref="D132:J132"/>
    <mergeCell ref="D133:J133"/>
    <mergeCell ref="D134:J134"/>
    <mergeCell ref="D135:J135"/>
    <mergeCell ref="D136:J136"/>
    <mergeCell ref="H125:J125"/>
    <mergeCell ref="H128:J128"/>
    <mergeCell ref="H129:J129"/>
    <mergeCell ref="A131:C131"/>
    <mergeCell ref="A114:J114"/>
    <mergeCell ref="A115:J115"/>
    <mergeCell ref="A116:J116"/>
    <mergeCell ref="A117:J117"/>
    <mergeCell ref="A119:J119"/>
    <mergeCell ref="H123:I123"/>
    <mergeCell ref="D131:J131"/>
    <mergeCell ref="A110:C110"/>
    <mergeCell ref="G110:J110"/>
    <mergeCell ref="A111:C111"/>
    <mergeCell ref="G111:J111"/>
    <mergeCell ref="A112:C112"/>
    <mergeCell ref="G112:J112"/>
    <mergeCell ref="A99:J99"/>
    <mergeCell ref="A101:H101"/>
    <mergeCell ref="I101:J101"/>
    <mergeCell ref="A102:K104"/>
    <mergeCell ref="A105:K105"/>
    <mergeCell ref="A108:C108"/>
    <mergeCell ref="G108:I108"/>
    <mergeCell ref="K108:L108"/>
    <mergeCell ref="I93:J93"/>
    <mergeCell ref="A94:J94"/>
    <mergeCell ref="A95:G95"/>
    <mergeCell ref="I95:J95"/>
    <mergeCell ref="A97:J97"/>
    <mergeCell ref="A98:J98"/>
    <mergeCell ref="A85:J85"/>
    <mergeCell ref="I87:J87"/>
    <mergeCell ref="A88:C88"/>
    <mergeCell ref="A90:J90"/>
    <mergeCell ref="A91:J91"/>
    <mergeCell ref="A78:E78"/>
    <mergeCell ref="I78:J78"/>
    <mergeCell ref="A79:E79"/>
    <mergeCell ref="I79:J79"/>
    <mergeCell ref="A80:E80"/>
    <mergeCell ref="I80:J80"/>
    <mergeCell ref="B82:J82"/>
    <mergeCell ref="A74:G74"/>
    <mergeCell ref="I74:J74"/>
    <mergeCell ref="A76:E76"/>
    <mergeCell ref="B55:J55"/>
    <mergeCell ref="A56:J56"/>
    <mergeCell ref="A58:E58"/>
    <mergeCell ref="A60:E60"/>
    <mergeCell ref="I60:J60"/>
    <mergeCell ref="A61:E61"/>
    <mergeCell ref="I61:J61"/>
    <mergeCell ref="A62:E62"/>
    <mergeCell ref="I62:J62"/>
    <mergeCell ref="B64:J64"/>
    <mergeCell ref="A66:E66"/>
    <mergeCell ref="A68:E68"/>
    <mergeCell ref="I68:J68"/>
    <mergeCell ref="A69:E69"/>
    <mergeCell ref="I69:J69"/>
    <mergeCell ref="A70:E70"/>
    <mergeCell ref="I70:J70"/>
    <mergeCell ref="B72:J72"/>
    <mergeCell ref="A51:E51"/>
    <mergeCell ref="I51:J51"/>
    <mergeCell ref="A52:E52"/>
    <mergeCell ref="I52:J52"/>
    <mergeCell ref="A53:E53"/>
    <mergeCell ref="I53:J53"/>
    <mergeCell ref="G42:J42"/>
    <mergeCell ref="A43:E43"/>
    <mergeCell ref="A45:J45"/>
    <mergeCell ref="A48:E48"/>
    <mergeCell ref="A50:E50"/>
    <mergeCell ref="I50:J50"/>
    <mergeCell ref="A38:E38"/>
    <mergeCell ref="I38:J38"/>
    <mergeCell ref="A39:E39"/>
    <mergeCell ref="I39:J39"/>
    <mergeCell ref="A40:E40"/>
    <mergeCell ref="I40:J40"/>
    <mergeCell ref="A35:E35"/>
    <mergeCell ref="I35:J35"/>
    <mergeCell ref="A36:E36"/>
    <mergeCell ref="I36:J36"/>
    <mergeCell ref="A37:E37"/>
    <mergeCell ref="I37:J37"/>
    <mergeCell ref="E27:J27"/>
    <mergeCell ref="A29:G29"/>
    <mergeCell ref="A31:J31"/>
    <mergeCell ref="I32:J32"/>
    <mergeCell ref="A33:E33"/>
    <mergeCell ref="I33:J33"/>
    <mergeCell ref="A23:C23"/>
    <mergeCell ref="I23:J23"/>
    <mergeCell ref="A24:C24"/>
    <mergeCell ref="I24:J24"/>
    <mergeCell ref="A25:C25"/>
    <mergeCell ref="I25:J25"/>
    <mergeCell ref="A1:J1"/>
    <mergeCell ref="A3:J3"/>
    <mergeCell ref="A6:J6"/>
    <mergeCell ref="B7:J7"/>
    <mergeCell ref="B8:J8"/>
    <mergeCell ref="B9:J9"/>
    <mergeCell ref="A20:C20"/>
    <mergeCell ref="I20:J20"/>
    <mergeCell ref="A21:C21"/>
    <mergeCell ref="I21:J21"/>
    <mergeCell ref="A22:C22"/>
    <mergeCell ref="I22:J22"/>
    <mergeCell ref="B10:J10"/>
    <mergeCell ref="G13:J13"/>
    <mergeCell ref="A15:J15"/>
    <mergeCell ref="A17:C17"/>
    <mergeCell ref="I17:J17"/>
    <mergeCell ref="A19:C19"/>
    <mergeCell ref="I19:J19"/>
  </mergeCells>
  <pageMargins left="0.47244094488188981" right="0.19685039370078741" top="0.51181102362204722" bottom="0.39370078740157483" header="0.31496062992125984" footer="0.27559055118110237"/>
  <pageSetup paperSize="9" scale="76" fitToHeight="0" orientation="portrait" r:id="rId1"/>
  <headerFooter alignWithMargins="0"/>
  <rowBreaks count="1" manualBreakCount="1">
    <brk id="55"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7:H99"/>
  <sheetViews>
    <sheetView showGridLines="0" zoomScaleNormal="100" zoomScaleSheetLayoutView="130" workbookViewId="0"/>
  </sheetViews>
  <sheetFormatPr baseColWidth="10" defaultRowHeight="12.75" x14ac:dyDescent="0.2"/>
  <cols>
    <col min="1" max="1" width="2.28515625" customWidth="1"/>
    <col min="3" max="3" width="26.28515625" customWidth="1"/>
    <col min="6" max="6" width="15" customWidth="1"/>
    <col min="8" max="8" width="11.85546875" customWidth="1"/>
    <col min="9" max="26" width="0" hidden="1" customWidth="1"/>
  </cols>
  <sheetData>
    <row r="7" spans="1:8" ht="27" customHeight="1" x14ac:dyDescent="0.35">
      <c r="A7" s="741" t="s">
        <v>277</v>
      </c>
      <c r="B7" s="741"/>
      <c r="C7" s="741"/>
      <c r="D7" s="741"/>
      <c r="E7" s="741"/>
      <c r="F7" s="741"/>
      <c r="G7" s="741"/>
      <c r="H7" s="741"/>
    </row>
    <row r="8" spans="1:8" x14ac:dyDescent="0.2">
      <c r="A8" s="742" t="s">
        <v>278</v>
      </c>
      <c r="B8" s="742"/>
      <c r="C8" s="742"/>
      <c r="D8" s="742"/>
      <c r="E8" s="742"/>
      <c r="F8" s="742"/>
      <c r="G8" s="742"/>
      <c r="H8" s="742"/>
    </row>
    <row r="9" spans="1:8" x14ac:dyDescent="0.2">
      <c r="A9" s="335"/>
      <c r="B9" s="335"/>
      <c r="C9" s="335"/>
      <c r="D9" s="335"/>
      <c r="E9" s="335"/>
      <c r="F9" s="335"/>
      <c r="G9" s="335"/>
      <c r="H9" s="335"/>
    </row>
    <row r="10" spans="1:8" x14ac:dyDescent="0.2">
      <c r="A10" s="335"/>
      <c r="B10" s="335"/>
      <c r="C10" s="335"/>
      <c r="D10" s="335"/>
      <c r="E10" s="335"/>
      <c r="F10" s="335"/>
      <c r="G10" s="335"/>
      <c r="H10" s="335"/>
    </row>
    <row r="12" spans="1:8" ht="31.5" customHeight="1" x14ac:dyDescent="0.2">
      <c r="A12" s="740" t="s">
        <v>279</v>
      </c>
      <c r="B12" s="740"/>
      <c r="C12" s="740"/>
      <c r="D12" s="740"/>
      <c r="E12" s="740"/>
      <c r="F12" s="740"/>
      <c r="G12" s="740"/>
      <c r="H12" s="740"/>
    </row>
    <row r="13" spans="1:8" ht="9.9499999999999993" customHeight="1" x14ac:dyDescent="0.2"/>
    <row r="14" spans="1:8" ht="45" customHeight="1" x14ac:dyDescent="0.2">
      <c r="A14" s="740" t="s">
        <v>280</v>
      </c>
      <c r="B14" s="740"/>
      <c r="C14" s="740"/>
      <c r="D14" s="740"/>
      <c r="E14" s="740"/>
      <c r="F14" s="740"/>
      <c r="G14" s="740"/>
      <c r="H14" s="740"/>
    </row>
    <row r="15" spans="1:8" ht="9.9499999999999993" customHeight="1" x14ac:dyDescent="0.2"/>
    <row r="16" spans="1:8" ht="68.25" customHeight="1" x14ac:dyDescent="0.2">
      <c r="A16" s="740" t="s">
        <v>281</v>
      </c>
      <c r="B16" s="740"/>
      <c r="C16" s="740"/>
      <c r="D16" s="740"/>
      <c r="E16" s="740"/>
      <c r="F16" s="740"/>
      <c r="G16" s="740"/>
      <c r="H16" s="740"/>
    </row>
    <row r="17" spans="1:8" ht="9.9499999999999993" customHeight="1" x14ac:dyDescent="0.2"/>
    <row r="18" spans="1:8" ht="47.25" customHeight="1" x14ac:dyDescent="0.2">
      <c r="A18" s="740" t="s">
        <v>282</v>
      </c>
      <c r="B18" s="740"/>
      <c r="C18" s="740"/>
      <c r="D18" s="740"/>
      <c r="E18" s="740"/>
      <c r="F18" s="740"/>
      <c r="G18" s="740"/>
      <c r="H18" s="740"/>
    </row>
    <row r="19" spans="1:8" ht="9.9499999999999993" customHeight="1" x14ac:dyDescent="0.2"/>
    <row r="20" spans="1:8" x14ac:dyDescent="0.2">
      <c r="A20" s="743" t="s">
        <v>283</v>
      </c>
      <c r="B20" s="743"/>
      <c r="C20" s="743"/>
      <c r="D20" s="743"/>
      <c r="E20" s="743"/>
      <c r="F20" s="743"/>
      <c r="G20" s="743"/>
      <c r="H20" s="743"/>
    </row>
    <row r="21" spans="1:8" ht="5.0999999999999996" customHeight="1" x14ac:dyDescent="0.2"/>
    <row r="22" spans="1:8" ht="42" customHeight="1" x14ac:dyDescent="0.2">
      <c r="A22" s="740" t="s">
        <v>284</v>
      </c>
      <c r="B22" s="740"/>
      <c r="C22" s="740"/>
      <c r="D22" s="740"/>
      <c r="E22" s="740"/>
      <c r="F22" s="740"/>
      <c r="G22" s="740"/>
      <c r="H22" s="740"/>
    </row>
    <row r="23" spans="1:8" ht="5.0999999999999996" customHeight="1" x14ac:dyDescent="0.2"/>
    <row r="24" spans="1:8" ht="30.75" customHeight="1" x14ac:dyDescent="0.2">
      <c r="A24" s="740" t="s">
        <v>285</v>
      </c>
      <c r="B24" s="740"/>
      <c r="C24" s="740"/>
      <c r="D24" s="740"/>
      <c r="E24" s="740"/>
      <c r="F24" s="740"/>
      <c r="G24" s="740"/>
      <c r="H24" s="740"/>
    </row>
    <row r="25" spans="1:8" ht="20.100000000000001" customHeight="1" x14ac:dyDescent="0.2"/>
    <row r="26" spans="1:8" ht="45" customHeight="1" x14ac:dyDescent="0.2">
      <c r="A26" s="740" t="s">
        <v>286</v>
      </c>
      <c r="B26" s="740"/>
      <c r="C26" s="740"/>
      <c r="D26" s="740"/>
      <c r="E26" s="740"/>
      <c r="F26" s="740"/>
      <c r="G26" s="740"/>
      <c r="H26" s="740"/>
    </row>
    <row r="29" spans="1:8" ht="14.25" x14ac:dyDescent="0.2">
      <c r="A29" s="744" t="str">
        <f ca="1">Gesuch!A103&amp;", "&amp;TEXT(Gesuch!T103,"TT.MM.JJJJJ")</f>
        <v>, 05.12.2024</v>
      </c>
      <c r="B29" s="744"/>
      <c r="C29" s="744"/>
      <c r="E29" s="745" t="str">
        <f>SUBSTITUTE(GS_NAME &amp; " " &amp; GS_VORNAME,"&lt;", "")</f>
        <v xml:space="preserve"> </v>
      </c>
      <c r="F29" s="745"/>
      <c r="G29" s="745"/>
      <c r="H29" s="745"/>
    </row>
    <row r="30" spans="1:8" ht="5.0999999999999996" customHeight="1" x14ac:dyDescent="0.2"/>
    <row r="31" spans="1:8" ht="16.5" x14ac:dyDescent="0.3">
      <c r="A31" s="403" t="s">
        <v>287</v>
      </c>
      <c r="B31" s="276"/>
      <c r="C31" s="276"/>
      <c r="E31" s="403" t="s">
        <v>288</v>
      </c>
      <c r="F31" s="276"/>
      <c r="G31" s="276"/>
      <c r="H31" s="276"/>
    </row>
    <row r="32" spans="1:8"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12">
    <mergeCell ref="A20:H20"/>
    <mergeCell ref="A22:H22"/>
    <mergeCell ref="A24:H24"/>
    <mergeCell ref="A26:H26"/>
    <mergeCell ref="A29:C29"/>
    <mergeCell ref="E29:H29"/>
    <mergeCell ref="A18:H18"/>
    <mergeCell ref="A7:H7"/>
    <mergeCell ref="A8:H8"/>
    <mergeCell ref="A12:H12"/>
    <mergeCell ref="A14:H14"/>
    <mergeCell ref="A16:H16"/>
  </mergeCells>
  <pageMargins left="0.59055118110236227" right="0.59055118110236227" top="0.39370078740157483" bottom="0.78740157480314965" header="0.31496062992125984" footer="0.31496062992125984"/>
  <pageSetup paperSize="9" scale="89" fitToHeight="0" orientation="portrait" r:id="rId1"/>
  <headerFooter>
    <oddFooter>&amp;L7001 Chur, Grabenstrasse 8, Tel. +41 81 257 26 54, info@soa.gr.ch,  www.soa.gr.ch</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7:H99"/>
  <sheetViews>
    <sheetView showGridLines="0" zoomScaleNormal="100" zoomScaleSheetLayoutView="130" workbookViewId="0"/>
  </sheetViews>
  <sheetFormatPr baseColWidth="10" defaultRowHeight="12.75" x14ac:dyDescent="0.2"/>
  <cols>
    <col min="1" max="1" width="2.28515625" customWidth="1"/>
    <col min="3" max="3" width="26.28515625" customWidth="1"/>
    <col min="6" max="6" width="15" customWidth="1"/>
    <col min="8" max="8" width="11.85546875" customWidth="1"/>
    <col min="9" max="26" width="0" hidden="1" customWidth="1"/>
  </cols>
  <sheetData>
    <row r="7" spans="1:8" ht="27" customHeight="1" x14ac:dyDescent="0.35">
      <c r="A7" s="741" t="s">
        <v>277</v>
      </c>
      <c r="B7" s="741"/>
      <c r="C7" s="741"/>
      <c r="D7" s="741"/>
      <c r="E7" s="741"/>
      <c r="F7" s="741"/>
      <c r="G7" s="741"/>
      <c r="H7" s="741"/>
    </row>
    <row r="8" spans="1:8" x14ac:dyDescent="0.2">
      <c r="A8" s="742" t="s">
        <v>278</v>
      </c>
      <c r="B8" s="742"/>
      <c r="C8" s="742"/>
      <c r="D8" s="742"/>
      <c r="E8" s="742"/>
      <c r="F8" s="742"/>
      <c r="G8" s="742"/>
      <c r="H8" s="742"/>
    </row>
    <row r="9" spans="1:8" x14ac:dyDescent="0.2">
      <c r="A9" s="335"/>
      <c r="B9" s="335"/>
      <c r="C9" s="335"/>
      <c r="D9" s="335"/>
      <c r="E9" s="335"/>
      <c r="F9" s="335"/>
      <c r="G9" s="335"/>
      <c r="H9" s="335"/>
    </row>
    <row r="10" spans="1:8" x14ac:dyDescent="0.2">
      <c r="A10" s="335"/>
      <c r="B10" s="335"/>
      <c r="C10" s="335"/>
      <c r="D10" s="335"/>
      <c r="E10" s="335"/>
      <c r="F10" s="335"/>
      <c r="G10" s="335"/>
      <c r="H10" s="335"/>
    </row>
    <row r="12" spans="1:8" ht="31.5" customHeight="1" x14ac:dyDescent="0.2">
      <c r="A12" s="740" t="s">
        <v>279</v>
      </c>
      <c r="B12" s="740"/>
      <c r="C12" s="740"/>
      <c r="D12" s="740"/>
      <c r="E12" s="740"/>
      <c r="F12" s="740"/>
      <c r="G12" s="740"/>
      <c r="H12" s="740"/>
    </row>
    <row r="13" spans="1:8" ht="9.9499999999999993" customHeight="1" x14ac:dyDescent="0.2"/>
    <row r="14" spans="1:8" ht="45" customHeight="1" x14ac:dyDescent="0.2">
      <c r="A14" s="740" t="s">
        <v>280</v>
      </c>
      <c r="B14" s="740"/>
      <c r="C14" s="740"/>
      <c r="D14" s="740"/>
      <c r="E14" s="740"/>
      <c r="F14" s="740"/>
      <c r="G14" s="740"/>
      <c r="H14" s="740"/>
    </row>
    <row r="15" spans="1:8" ht="9.9499999999999993" customHeight="1" x14ac:dyDescent="0.2"/>
    <row r="16" spans="1:8" ht="68.25" customHeight="1" x14ac:dyDescent="0.2">
      <c r="A16" s="740" t="s">
        <v>281</v>
      </c>
      <c r="B16" s="740"/>
      <c r="C16" s="740"/>
      <c r="D16" s="740"/>
      <c r="E16" s="740"/>
      <c r="F16" s="740"/>
      <c r="G16" s="740"/>
      <c r="H16" s="740"/>
    </row>
    <row r="17" spans="1:8" ht="9.9499999999999993" customHeight="1" x14ac:dyDescent="0.2"/>
    <row r="18" spans="1:8" ht="47.25" customHeight="1" x14ac:dyDescent="0.2">
      <c r="A18" s="740" t="s">
        <v>282</v>
      </c>
      <c r="B18" s="740"/>
      <c r="C18" s="740"/>
      <c r="D18" s="740"/>
      <c r="E18" s="740"/>
      <c r="F18" s="740"/>
      <c r="G18" s="740"/>
      <c r="H18" s="740"/>
    </row>
    <row r="19" spans="1:8" ht="9.9499999999999993" customHeight="1" x14ac:dyDescent="0.2"/>
    <row r="20" spans="1:8" x14ac:dyDescent="0.2">
      <c r="A20" s="743" t="s">
        <v>283</v>
      </c>
      <c r="B20" s="743"/>
      <c r="C20" s="743"/>
      <c r="D20" s="743"/>
      <c r="E20" s="743"/>
      <c r="F20" s="743"/>
      <c r="G20" s="743"/>
      <c r="H20" s="743"/>
    </row>
    <row r="21" spans="1:8" ht="5.0999999999999996" customHeight="1" x14ac:dyDescent="0.2"/>
    <row r="22" spans="1:8" ht="42" customHeight="1" x14ac:dyDescent="0.2">
      <c r="A22" s="740" t="s">
        <v>284</v>
      </c>
      <c r="B22" s="740"/>
      <c r="C22" s="740"/>
      <c r="D22" s="740"/>
      <c r="E22" s="740"/>
      <c r="F22" s="740"/>
      <c r="G22" s="740"/>
      <c r="H22" s="740"/>
    </row>
    <row r="23" spans="1:8" ht="5.0999999999999996" customHeight="1" x14ac:dyDescent="0.2"/>
    <row r="24" spans="1:8" ht="30.75" customHeight="1" x14ac:dyDescent="0.2">
      <c r="A24" s="740" t="s">
        <v>285</v>
      </c>
      <c r="B24" s="740"/>
      <c r="C24" s="740"/>
      <c r="D24" s="740"/>
      <c r="E24" s="740"/>
      <c r="F24" s="740"/>
      <c r="G24" s="740"/>
      <c r="H24" s="740"/>
    </row>
    <row r="25" spans="1:8" ht="20.100000000000001" customHeight="1" x14ac:dyDescent="0.2"/>
    <row r="26" spans="1:8" ht="45" customHeight="1" x14ac:dyDescent="0.2">
      <c r="A26" s="740" t="s">
        <v>286</v>
      </c>
      <c r="B26" s="740"/>
      <c r="C26" s="740"/>
      <c r="D26" s="740"/>
      <c r="E26" s="740"/>
      <c r="F26" s="740"/>
      <c r="G26" s="740"/>
      <c r="H26" s="740"/>
    </row>
    <row r="29" spans="1:8" ht="14.25" x14ac:dyDescent="0.2">
      <c r="A29" s="744" t="str">
        <f ca="1">Gesuch!A103&amp;", "&amp;TEXT(Gesuch!T103,"TT.MM.JJJJJ")</f>
        <v>, 05.12.2024</v>
      </c>
      <c r="B29" s="744"/>
      <c r="C29" s="744"/>
      <c r="E29" s="745" t="str">
        <f>SUBSTITUTE(GS_ZivHeiName &amp; " " &amp; GS_ZivHeiVorname,"&lt;", "")</f>
        <v xml:space="preserve"> </v>
      </c>
      <c r="F29" s="745"/>
      <c r="G29" s="745"/>
      <c r="H29" s="745"/>
    </row>
    <row r="30" spans="1:8" ht="5.0999999999999996" customHeight="1" x14ac:dyDescent="0.2"/>
    <row r="31" spans="1:8" ht="16.5" x14ac:dyDescent="0.3">
      <c r="A31" s="403" t="s">
        <v>287</v>
      </c>
      <c r="B31" s="276"/>
      <c r="C31" s="276"/>
      <c r="E31" s="403" t="s">
        <v>288</v>
      </c>
      <c r="F31" s="276"/>
      <c r="G31" s="276"/>
      <c r="H31" s="276"/>
    </row>
    <row r="32" spans="1:8"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12">
    <mergeCell ref="A20:H20"/>
    <mergeCell ref="A22:H22"/>
    <mergeCell ref="A24:H24"/>
    <mergeCell ref="A26:H26"/>
    <mergeCell ref="A29:C29"/>
    <mergeCell ref="E29:H29"/>
    <mergeCell ref="A18:H18"/>
    <mergeCell ref="A7:H7"/>
    <mergeCell ref="A8:H8"/>
    <mergeCell ref="A12:H12"/>
    <mergeCell ref="A14:H14"/>
    <mergeCell ref="A16:H16"/>
  </mergeCells>
  <pageMargins left="0.59055118110236227" right="0.59055118110236227" top="0.39370078740157483" bottom="0.78740157480314965" header="0.31496062992125984" footer="0.31496062992125984"/>
  <pageSetup paperSize="9" scale="89" fitToHeight="0" orientation="portrait" r:id="rId1"/>
  <headerFooter>
    <oddFooter>&amp;L7001 Chur, Grabenstrasse 8, Tel. +41 81 257 26 54, info@soa.gr.ch,  www.soa.gr.ch</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119"/>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7"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9.140625" style="4" hidden="1" customWidth="1"/>
    <col min="27" max="52" width="0" style="4" hidden="1" customWidth="1"/>
    <col min="53" max="16384" width="9.140625" style="4"/>
  </cols>
  <sheetData>
    <row r="1" spans="1:15" ht="41.25" customHeight="1" x14ac:dyDescent="0.2">
      <c r="A1" s="747" t="s">
        <v>354</v>
      </c>
      <c r="B1" s="748"/>
      <c r="C1" s="748"/>
      <c r="D1" s="748"/>
      <c r="E1" s="748"/>
      <c r="F1" s="748"/>
      <c r="G1" s="748"/>
      <c r="H1" s="748"/>
      <c r="I1" s="748"/>
      <c r="J1" s="748"/>
      <c r="K1" s="749"/>
    </row>
    <row r="3" spans="1:15" x14ac:dyDescent="0.2">
      <c r="A3" s="4" t="s">
        <v>355</v>
      </c>
    </row>
    <row r="4" spans="1:15" x14ac:dyDescent="0.2">
      <c r="A4" s="4" t="s">
        <v>356</v>
      </c>
    </row>
    <row r="6" spans="1:15" x14ac:dyDescent="0.2">
      <c r="A6" s="4" t="s">
        <v>357</v>
      </c>
    </row>
    <row r="8" spans="1:15" x14ac:dyDescent="0.2">
      <c r="A8" s="750" t="s">
        <v>55</v>
      </c>
      <c r="B8" s="750"/>
      <c r="C8" s="458"/>
      <c r="E8" s="662" t="str">
        <f>IF(GS_NAME&lt;&gt;"",GS_NAME,"")</f>
        <v/>
      </c>
      <c r="F8" s="662"/>
      <c r="G8" s="662"/>
      <c r="H8" s="750" t="s">
        <v>67</v>
      </c>
      <c r="I8" s="750"/>
      <c r="J8" s="662" t="str">
        <f>IF(GS_VORNAME&lt;&gt;"",GS_VORNAME,"")</f>
        <v/>
      </c>
      <c r="K8" s="662"/>
    </row>
    <row r="9" spans="1:15" ht="6.6" customHeight="1" x14ac:dyDescent="0.2">
      <c r="A9" s="458"/>
      <c r="B9" s="458"/>
      <c r="C9" s="458"/>
      <c r="E9" s="458"/>
      <c r="F9" s="458"/>
      <c r="G9" s="458"/>
      <c r="H9" s="459"/>
      <c r="I9" s="459"/>
      <c r="J9" s="458"/>
      <c r="K9" s="458"/>
    </row>
    <row r="10" spans="1:15" x14ac:dyDescent="0.2">
      <c r="A10" s="746" t="s">
        <v>59</v>
      </c>
      <c r="B10" s="746"/>
      <c r="C10" s="458"/>
      <c r="E10" s="662" t="str">
        <f>IF(GS_Adresse&lt;&gt;"",GS_Adresse,"")</f>
        <v/>
      </c>
      <c r="F10" s="662"/>
      <c r="G10" s="662"/>
    </row>
    <row r="11" spans="1:15" ht="6.6" customHeight="1" x14ac:dyDescent="0.2">
      <c r="A11" s="458"/>
      <c r="B11" s="458"/>
      <c r="C11" s="458"/>
      <c r="E11" s="458"/>
      <c r="F11" s="458"/>
      <c r="G11" s="458"/>
      <c r="H11" s="459"/>
      <c r="I11" s="459"/>
      <c r="J11" s="458"/>
      <c r="K11" s="458"/>
      <c r="M11" s="751"/>
      <c r="N11" s="744"/>
      <c r="O11" s="744"/>
    </row>
    <row r="12" spans="1:15" x14ac:dyDescent="0.2">
      <c r="A12" s="458" t="s">
        <v>95</v>
      </c>
      <c r="C12" s="52"/>
      <c r="E12" s="662" t="str">
        <f>IF(GS_Ort&lt;&gt;"",GS_Ort,"")</f>
        <v/>
      </c>
      <c r="F12" s="662"/>
      <c r="G12" s="662"/>
      <c r="H12" s="751"/>
      <c r="I12" s="744"/>
      <c r="J12" s="744"/>
      <c r="K12" s="457"/>
    </row>
    <row r="13" spans="1:15" x14ac:dyDescent="0.2">
      <c r="A13" s="458"/>
      <c r="B13" s="458"/>
      <c r="C13" s="458"/>
    </row>
    <row r="14" spans="1:15" x14ac:dyDescent="0.2">
      <c r="A14" s="750" t="s">
        <v>56</v>
      </c>
      <c r="B14" s="750"/>
      <c r="C14" s="750"/>
      <c r="E14" s="492" t="str">
        <f>IF(GS_GebDat&lt;&gt;"",GS_GebDat,"")</f>
        <v/>
      </c>
      <c r="F14" s="55"/>
    </row>
    <row r="15" spans="1:15" ht="6" customHeight="1" x14ac:dyDescent="0.2">
      <c r="A15" s="458"/>
      <c r="B15" s="458"/>
      <c r="C15" s="458"/>
      <c r="E15" s="106"/>
      <c r="F15" s="106"/>
    </row>
    <row r="16" spans="1:15" x14ac:dyDescent="0.2">
      <c r="A16" s="750" t="s">
        <v>358</v>
      </c>
      <c r="B16" s="750"/>
      <c r="C16" s="750"/>
      <c r="E16" s="752" t="str">
        <f>IF(GS_AHV&lt;&gt;"",GS_AHV,"")</f>
        <v/>
      </c>
      <c r="F16" s="752"/>
    </row>
    <row r="18" spans="1:29" x14ac:dyDescent="0.2">
      <c r="A18" s="4" t="s">
        <v>359</v>
      </c>
    </row>
    <row r="19" spans="1:29" x14ac:dyDescent="0.2">
      <c r="A19" s="4" t="s">
        <v>360</v>
      </c>
    </row>
    <row r="21" spans="1:29" x14ac:dyDescent="0.2">
      <c r="A21" s="4" t="s">
        <v>361</v>
      </c>
    </row>
    <row r="22" spans="1:29" x14ac:dyDescent="0.2">
      <c r="A22" s="4" t="s">
        <v>362</v>
      </c>
    </row>
    <row r="23" spans="1:29" x14ac:dyDescent="0.2">
      <c r="A23" s="4" t="s">
        <v>363</v>
      </c>
      <c r="AC23"/>
    </row>
    <row r="24" spans="1:29" x14ac:dyDescent="0.2">
      <c r="A24" s="4" t="s">
        <v>364</v>
      </c>
      <c r="AC24"/>
    </row>
    <row r="26" spans="1:29" x14ac:dyDescent="0.2">
      <c r="A26" s="4" t="s">
        <v>365</v>
      </c>
      <c r="B26" s="106"/>
      <c r="C26" s="106"/>
      <c r="G26" s="4" t="s">
        <v>290</v>
      </c>
    </row>
    <row r="30" spans="1:29" x14ac:dyDescent="0.2">
      <c r="A30" s="754" t="str">
        <f ca="1">Merkblatt!A59</f>
        <v>, 05.12.2024</v>
      </c>
      <c r="B30" s="754"/>
      <c r="C30" s="754"/>
      <c r="D30" s="754"/>
      <c r="E30" s="754"/>
      <c r="G30" s="755" t="str">
        <f>SUBSTITUTE(GS_NAME &amp; " " &amp; GS_VORNAME,"&lt;", "")</f>
        <v xml:space="preserve"> </v>
      </c>
      <c r="H30" s="755"/>
      <c r="I30" s="755"/>
      <c r="J30" s="755"/>
    </row>
    <row r="33" spans="1:12" x14ac:dyDescent="0.2">
      <c r="A33" s="4" t="s">
        <v>366</v>
      </c>
    </row>
    <row r="34" spans="1:12" x14ac:dyDescent="0.2">
      <c r="A34" s="4" t="s">
        <v>367</v>
      </c>
    </row>
    <row r="35" spans="1:12" x14ac:dyDescent="0.2">
      <c r="A35" s="4" t="s">
        <v>368</v>
      </c>
    </row>
    <row r="36" spans="1:12" x14ac:dyDescent="0.2">
      <c r="L36" s="108"/>
    </row>
    <row r="38" spans="1:12" x14ac:dyDescent="0.2">
      <c r="A38" s="4" t="s">
        <v>291</v>
      </c>
      <c r="G38" s="756"/>
      <c r="H38" s="756"/>
      <c r="I38" s="756"/>
      <c r="J38" s="756"/>
    </row>
    <row r="39" spans="1:12" x14ac:dyDescent="0.2">
      <c r="G39" s="756"/>
      <c r="H39" s="756"/>
      <c r="I39" s="756"/>
      <c r="J39" s="756"/>
    </row>
    <row r="40" spans="1:12" x14ac:dyDescent="0.2">
      <c r="G40" s="756"/>
      <c r="H40" s="756"/>
      <c r="I40" s="756"/>
      <c r="J40" s="756"/>
    </row>
    <row r="41" spans="1:12" x14ac:dyDescent="0.2">
      <c r="A41" s="4" t="s">
        <v>369</v>
      </c>
      <c r="G41" s="756"/>
      <c r="H41" s="756"/>
      <c r="I41" s="756"/>
      <c r="J41" s="756"/>
    </row>
    <row r="42" spans="1:12" x14ac:dyDescent="0.2">
      <c r="G42" s="756"/>
      <c r="H42" s="756"/>
      <c r="I42" s="756"/>
      <c r="J42" s="756"/>
    </row>
    <row r="43" spans="1:12" x14ac:dyDescent="0.2">
      <c r="G43" s="756"/>
      <c r="H43" s="756"/>
      <c r="I43" s="756"/>
      <c r="J43" s="756"/>
    </row>
    <row r="44" spans="1:12" x14ac:dyDescent="0.2">
      <c r="G44" s="756"/>
      <c r="H44" s="756"/>
      <c r="I44" s="756"/>
      <c r="J44" s="756"/>
    </row>
    <row r="46" spans="1:12" hidden="1" x14ac:dyDescent="0.2"/>
    <row r="47" spans="1:12" hidden="1" x14ac:dyDescent="0.2"/>
    <row r="48" spans="1: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0" hidden="1" x14ac:dyDescent="0.2"/>
    <row r="82" spans="1:10" hidden="1" x14ac:dyDescent="0.2"/>
    <row r="83" spans="1:10" hidden="1" x14ac:dyDescent="0.2"/>
    <row r="84" spans="1:10" hidden="1" x14ac:dyDescent="0.2"/>
    <row r="85" spans="1:10" hidden="1" x14ac:dyDescent="0.2"/>
    <row r="86" spans="1:10" hidden="1" x14ac:dyDescent="0.2"/>
    <row r="87" spans="1:10" hidden="1" x14ac:dyDescent="0.2"/>
    <row r="88" spans="1:10" hidden="1" x14ac:dyDescent="0.2"/>
    <row r="90" spans="1:10" x14ac:dyDescent="0.2">
      <c r="A90" s="4" t="s">
        <v>365</v>
      </c>
      <c r="B90" s="106"/>
      <c r="C90" s="106"/>
      <c r="G90" s="4" t="s">
        <v>370</v>
      </c>
    </row>
    <row r="94" spans="1:10" x14ac:dyDescent="0.2">
      <c r="A94" s="754"/>
      <c r="B94" s="754"/>
      <c r="C94" s="754"/>
      <c r="D94" s="754"/>
      <c r="E94" s="754"/>
      <c r="G94" s="755" t="s">
        <v>371</v>
      </c>
      <c r="H94" s="755"/>
      <c r="I94" s="755"/>
      <c r="J94" s="755"/>
    </row>
    <row r="96" spans="1:10" ht="15" x14ac:dyDescent="0.25">
      <c r="A96" s="493" t="s">
        <v>372</v>
      </c>
    </row>
    <row r="97" spans="1:11" x14ac:dyDescent="0.2">
      <c r="A97" s="753" t="s">
        <v>373</v>
      </c>
      <c r="B97" s="753"/>
      <c r="C97" s="753"/>
      <c r="D97" s="753"/>
      <c r="E97" s="753"/>
      <c r="F97" s="753"/>
      <c r="G97" s="753"/>
      <c r="H97" s="753"/>
      <c r="I97" s="753"/>
      <c r="J97" s="753"/>
      <c r="K97" s="753"/>
    </row>
    <row r="98" spans="1:11" x14ac:dyDescent="0.2">
      <c r="A98" s="753"/>
      <c r="B98" s="753"/>
      <c r="C98" s="753"/>
      <c r="D98" s="753"/>
      <c r="E98" s="753"/>
      <c r="F98" s="753"/>
      <c r="G98" s="753"/>
      <c r="H98" s="753"/>
      <c r="I98" s="753"/>
      <c r="J98" s="753"/>
      <c r="K98" s="753"/>
    </row>
    <row r="99" spans="1:11" x14ac:dyDescent="0.2">
      <c r="A99" s="753"/>
      <c r="B99" s="753"/>
      <c r="C99" s="753"/>
      <c r="D99" s="753"/>
      <c r="E99" s="753"/>
      <c r="F99" s="753"/>
      <c r="G99" s="753"/>
      <c r="H99" s="753"/>
      <c r="I99" s="753"/>
      <c r="J99" s="753"/>
      <c r="K99" s="753"/>
    </row>
    <row r="100" spans="1:11" x14ac:dyDescent="0.2">
      <c r="A100" s="753"/>
      <c r="B100" s="753"/>
      <c r="C100" s="753"/>
      <c r="D100" s="753"/>
      <c r="E100" s="753"/>
      <c r="F100" s="753"/>
      <c r="G100" s="753"/>
      <c r="H100" s="753"/>
      <c r="I100" s="753"/>
      <c r="J100" s="753"/>
      <c r="K100" s="753"/>
    </row>
    <row r="101" spans="1:11" x14ac:dyDescent="0.2">
      <c r="A101" s="753"/>
      <c r="B101" s="753"/>
      <c r="C101" s="753"/>
      <c r="D101" s="753"/>
      <c r="E101" s="753"/>
      <c r="F101" s="753"/>
      <c r="G101" s="753"/>
      <c r="H101" s="753"/>
      <c r="I101" s="753"/>
      <c r="J101" s="753"/>
      <c r="K101" s="753"/>
    </row>
    <row r="102" spans="1:11" x14ac:dyDescent="0.2">
      <c r="A102" s="753"/>
      <c r="B102" s="753"/>
      <c r="C102" s="753"/>
      <c r="D102" s="753"/>
      <c r="E102" s="753"/>
      <c r="F102" s="753"/>
      <c r="G102" s="753"/>
      <c r="H102" s="753"/>
      <c r="I102" s="753"/>
      <c r="J102" s="753"/>
      <c r="K102" s="753"/>
    </row>
    <row r="104" spans="1:11" hidden="1" x14ac:dyDescent="0.2"/>
    <row r="105" spans="1:11" hidden="1" x14ac:dyDescent="0.2"/>
    <row r="106" spans="1:11" hidden="1" x14ac:dyDescent="0.2"/>
    <row r="107" spans="1:11" hidden="1" x14ac:dyDescent="0.2"/>
    <row r="108" spans="1:11" hidden="1" x14ac:dyDescent="0.2"/>
    <row r="109" spans="1:11" hidden="1" x14ac:dyDescent="0.2"/>
    <row r="110" spans="1:11" hidden="1" x14ac:dyDescent="0.2"/>
    <row r="111" spans="1:11" hidden="1" x14ac:dyDescent="0.2"/>
    <row r="112" spans="1:11" hidden="1" x14ac:dyDescent="0.2"/>
    <row r="113" hidden="1" x14ac:dyDescent="0.2"/>
    <row r="114" hidden="1" x14ac:dyDescent="0.2"/>
    <row r="115" hidden="1" x14ac:dyDescent="0.2"/>
    <row r="116" hidden="1" x14ac:dyDescent="0.2"/>
    <row r="117" hidden="1" x14ac:dyDescent="0.2"/>
    <row r="118" hidden="1" x14ac:dyDescent="0.2"/>
    <row r="119" hidden="1" x14ac:dyDescent="0.2"/>
  </sheetData>
  <mergeCells count="25">
    <mergeCell ref="A97:K102"/>
    <mergeCell ref="A30:E30"/>
    <mergeCell ref="G30:J30"/>
    <mergeCell ref="G38:J38"/>
    <mergeCell ref="G39:J39"/>
    <mergeCell ref="G40:J40"/>
    <mergeCell ref="G41:J41"/>
    <mergeCell ref="G42:J42"/>
    <mergeCell ref="G43:J43"/>
    <mergeCell ref="G44:J44"/>
    <mergeCell ref="A94:E94"/>
    <mergeCell ref="G94:J94"/>
    <mergeCell ref="M11:O11"/>
    <mergeCell ref="E12:G12"/>
    <mergeCell ref="H12:J12"/>
    <mergeCell ref="A14:C14"/>
    <mergeCell ref="A16:C16"/>
    <mergeCell ref="E16:F16"/>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119"/>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7"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9.140625" style="4" hidden="1" customWidth="1"/>
    <col min="27" max="52" width="0" style="4" hidden="1" customWidth="1"/>
    <col min="53" max="16384" width="9.140625" style="4"/>
  </cols>
  <sheetData>
    <row r="1" spans="1:15" ht="41.25" customHeight="1" x14ac:dyDescent="0.2">
      <c r="A1" s="747" t="s">
        <v>354</v>
      </c>
      <c r="B1" s="748"/>
      <c r="C1" s="748"/>
      <c r="D1" s="748"/>
      <c r="E1" s="748"/>
      <c r="F1" s="748"/>
      <c r="G1" s="748"/>
      <c r="H1" s="748"/>
      <c r="I1" s="748"/>
      <c r="J1" s="748"/>
      <c r="K1" s="749"/>
    </row>
    <row r="3" spans="1:15" x14ac:dyDescent="0.2">
      <c r="A3" s="4" t="s">
        <v>355</v>
      </c>
    </row>
    <row r="4" spans="1:15" x14ac:dyDescent="0.2">
      <c r="A4" s="4" t="s">
        <v>356</v>
      </c>
    </row>
    <row r="6" spans="1:15" x14ac:dyDescent="0.2">
      <c r="A6" s="4" t="s">
        <v>357</v>
      </c>
    </row>
    <row r="8" spans="1:15" x14ac:dyDescent="0.2">
      <c r="A8" s="750" t="s">
        <v>55</v>
      </c>
      <c r="B8" s="750"/>
      <c r="C8" s="458"/>
      <c r="E8" s="662" t="str">
        <f>IF(GS_ZivHeiName&lt;&gt;"",GS_ZivHeiName,"")</f>
        <v/>
      </c>
      <c r="F8" s="662"/>
      <c r="G8" s="662"/>
      <c r="H8" s="750" t="s">
        <v>67</v>
      </c>
      <c r="I8" s="750"/>
      <c r="J8" s="662" t="str">
        <f>IF(GS_ZivHeiVorname&lt;&gt;"",GS_ZivHeiVorname,"")</f>
        <v/>
      </c>
      <c r="K8" s="662"/>
    </row>
    <row r="9" spans="1:15" ht="6.6" customHeight="1" x14ac:dyDescent="0.2">
      <c r="A9" s="458"/>
      <c r="B9" s="458"/>
      <c r="C9" s="458"/>
      <c r="E9" s="458"/>
      <c r="F9" s="458"/>
      <c r="G9" s="458"/>
      <c r="H9" s="459"/>
      <c r="I9" s="459"/>
      <c r="J9" s="458"/>
      <c r="K9" s="458"/>
    </row>
    <row r="10" spans="1:15" x14ac:dyDescent="0.2">
      <c r="A10" s="746" t="s">
        <v>59</v>
      </c>
      <c r="B10" s="746"/>
      <c r="C10" s="458"/>
      <c r="E10" s="662" t="str">
        <f>IF(GS_Adresse&lt;&gt;"",GS_Adresse,"")</f>
        <v/>
      </c>
      <c r="F10" s="662"/>
      <c r="G10" s="662"/>
    </row>
    <row r="11" spans="1:15" ht="6.6" customHeight="1" x14ac:dyDescent="0.2">
      <c r="A11" s="458"/>
      <c r="B11" s="458"/>
      <c r="C11" s="458"/>
      <c r="E11" s="458"/>
      <c r="F11" s="458"/>
      <c r="G11" s="458"/>
      <c r="H11" s="459"/>
      <c r="I11" s="459"/>
      <c r="J11" s="458"/>
      <c r="K11" s="458"/>
      <c r="M11" s="751"/>
      <c r="N11" s="744"/>
      <c r="O11" s="744"/>
    </row>
    <row r="12" spans="1:15" x14ac:dyDescent="0.2">
      <c r="A12" s="458" t="s">
        <v>95</v>
      </c>
      <c r="C12" s="52"/>
      <c r="E12" s="662" t="str">
        <f>IF(GS_Ort&lt;&gt;"",GS_Ort,"")</f>
        <v/>
      </c>
      <c r="F12" s="662"/>
      <c r="G12" s="662"/>
      <c r="H12" s="751"/>
      <c r="I12" s="744"/>
      <c r="J12" s="744"/>
      <c r="K12" s="457"/>
    </row>
    <row r="13" spans="1:15" x14ac:dyDescent="0.2">
      <c r="A13" s="458"/>
      <c r="B13" s="458"/>
      <c r="C13" s="458"/>
    </row>
    <row r="14" spans="1:15" x14ac:dyDescent="0.2">
      <c r="A14" s="750" t="s">
        <v>56</v>
      </c>
      <c r="B14" s="750"/>
      <c r="C14" s="750"/>
      <c r="E14" s="492" t="str">
        <f>IF(GS_ZivHeiGebDat&lt;&gt;"",GS_ZivHeiGebDat,"")</f>
        <v/>
      </c>
      <c r="F14" s="55"/>
    </row>
    <row r="15" spans="1:15" ht="6" customHeight="1" x14ac:dyDescent="0.2">
      <c r="A15" s="458"/>
      <c r="B15" s="458"/>
      <c r="C15" s="458"/>
      <c r="E15" s="106"/>
      <c r="F15" s="106"/>
    </row>
    <row r="16" spans="1:15" x14ac:dyDescent="0.2">
      <c r="A16" s="750" t="s">
        <v>358</v>
      </c>
      <c r="B16" s="750"/>
      <c r="C16" s="750"/>
      <c r="E16" s="752" t="str">
        <f>IF(GS_ZivHeiAHV&lt;&gt;"",GS_ZivHeiAHV,"")</f>
        <v/>
      </c>
      <c r="F16" s="752"/>
    </row>
    <row r="18" spans="1:29" x14ac:dyDescent="0.2">
      <c r="A18" s="4" t="s">
        <v>359</v>
      </c>
    </row>
    <row r="19" spans="1:29" x14ac:dyDescent="0.2">
      <c r="A19" s="4" t="s">
        <v>360</v>
      </c>
    </row>
    <row r="21" spans="1:29" x14ac:dyDescent="0.2">
      <c r="A21" s="4" t="s">
        <v>361</v>
      </c>
    </row>
    <row r="22" spans="1:29" x14ac:dyDescent="0.2">
      <c r="A22" s="4" t="s">
        <v>362</v>
      </c>
    </row>
    <row r="23" spans="1:29" x14ac:dyDescent="0.2">
      <c r="A23" s="4" t="s">
        <v>363</v>
      </c>
      <c r="AC23"/>
    </row>
    <row r="24" spans="1:29" x14ac:dyDescent="0.2">
      <c r="A24" s="4" t="s">
        <v>364</v>
      </c>
      <c r="AC24"/>
    </row>
    <row r="26" spans="1:29" x14ac:dyDescent="0.2">
      <c r="A26" s="4" t="s">
        <v>365</v>
      </c>
      <c r="B26" s="106"/>
      <c r="C26" s="106"/>
      <c r="G26" s="4" t="s">
        <v>290</v>
      </c>
    </row>
    <row r="30" spans="1:29" x14ac:dyDescent="0.2">
      <c r="A30" s="754" t="str">
        <f ca="1">Merkblatt!A59</f>
        <v>, 05.12.2024</v>
      </c>
      <c r="B30" s="754"/>
      <c r="C30" s="754"/>
      <c r="D30" s="754"/>
      <c r="E30" s="754"/>
      <c r="G30" s="755" t="str">
        <f>SUBSTITUTE(GS_ZivHeiName &amp; " " &amp; GS_ZivHeiVorname,"&lt;", "")</f>
        <v xml:space="preserve"> </v>
      </c>
      <c r="H30" s="755"/>
      <c r="I30" s="755"/>
      <c r="J30" s="755"/>
    </row>
    <row r="33" spans="1:10" x14ac:dyDescent="0.2">
      <c r="A33" s="4" t="s">
        <v>366</v>
      </c>
    </row>
    <row r="34" spans="1:10" x14ac:dyDescent="0.2">
      <c r="A34" s="4" t="s">
        <v>367</v>
      </c>
    </row>
    <row r="35" spans="1:10" x14ac:dyDescent="0.2">
      <c r="A35" s="4" t="s">
        <v>368</v>
      </c>
    </row>
    <row r="36" spans="1:10" x14ac:dyDescent="0.2">
      <c r="A36" s="4" t="s">
        <v>1</v>
      </c>
    </row>
    <row r="38" spans="1:10" x14ac:dyDescent="0.2">
      <c r="A38" s="4" t="s">
        <v>291</v>
      </c>
      <c r="G38" s="756"/>
      <c r="H38" s="756"/>
      <c r="I38" s="756"/>
      <c r="J38" s="756"/>
    </row>
    <row r="39" spans="1:10" x14ac:dyDescent="0.2">
      <c r="G39" s="756"/>
      <c r="H39" s="756"/>
      <c r="I39" s="756"/>
      <c r="J39" s="756"/>
    </row>
    <row r="40" spans="1:10" x14ac:dyDescent="0.2">
      <c r="G40" s="756"/>
      <c r="H40" s="756"/>
      <c r="I40" s="756"/>
      <c r="J40" s="756"/>
    </row>
    <row r="41" spans="1:10" x14ac:dyDescent="0.2">
      <c r="A41" s="4" t="s">
        <v>369</v>
      </c>
      <c r="G41" s="756"/>
      <c r="H41" s="756"/>
      <c r="I41" s="756"/>
      <c r="J41" s="756"/>
    </row>
    <row r="42" spans="1:10" x14ac:dyDescent="0.2">
      <c r="G42" s="756"/>
      <c r="H42" s="756"/>
      <c r="I42" s="756"/>
      <c r="J42" s="756"/>
    </row>
    <row r="43" spans="1:10" x14ac:dyDescent="0.2">
      <c r="G43" s="756"/>
      <c r="H43" s="756"/>
      <c r="I43" s="756"/>
      <c r="J43" s="756"/>
    </row>
    <row r="44" spans="1:10" x14ac:dyDescent="0.2">
      <c r="G44" s="756"/>
      <c r="H44" s="756"/>
      <c r="I44" s="756"/>
      <c r="J44" s="756"/>
    </row>
    <row r="46" spans="1:10" hidden="1" x14ac:dyDescent="0.2"/>
    <row r="47" spans="1:10" hidden="1" x14ac:dyDescent="0.2"/>
    <row r="48" spans="1: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0" hidden="1" x14ac:dyDescent="0.2"/>
    <row r="82" spans="1:10" hidden="1" x14ac:dyDescent="0.2"/>
    <row r="83" spans="1:10" hidden="1" x14ac:dyDescent="0.2"/>
    <row r="84" spans="1:10" hidden="1" x14ac:dyDescent="0.2"/>
    <row r="85" spans="1:10" hidden="1" x14ac:dyDescent="0.2"/>
    <row r="86" spans="1:10" hidden="1" x14ac:dyDescent="0.2"/>
    <row r="87" spans="1:10" hidden="1" x14ac:dyDescent="0.2"/>
    <row r="88" spans="1:10" hidden="1" x14ac:dyDescent="0.2"/>
    <row r="90" spans="1:10" x14ac:dyDescent="0.2">
      <c r="A90" s="4" t="s">
        <v>365</v>
      </c>
      <c r="B90" s="106"/>
      <c r="C90" s="106"/>
      <c r="G90" s="4" t="s">
        <v>370</v>
      </c>
    </row>
    <row r="94" spans="1:10" x14ac:dyDescent="0.2">
      <c r="A94" s="754"/>
      <c r="B94" s="754"/>
      <c r="C94" s="754"/>
      <c r="D94" s="754"/>
      <c r="E94" s="754"/>
      <c r="G94" s="755" t="s">
        <v>371</v>
      </c>
      <c r="H94" s="755"/>
      <c r="I94" s="755"/>
      <c r="J94" s="755"/>
    </row>
    <row r="96" spans="1:10" ht="15" x14ac:dyDescent="0.25">
      <c r="A96" s="493" t="s">
        <v>372</v>
      </c>
    </row>
    <row r="97" spans="1:11" x14ac:dyDescent="0.2">
      <c r="A97" s="753" t="s">
        <v>373</v>
      </c>
      <c r="B97" s="753"/>
      <c r="C97" s="753"/>
      <c r="D97" s="753"/>
      <c r="E97" s="753"/>
      <c r="F97" s="753"/>
      <c r="G97" s="753"/>
      <c r="H97" s="753"/>
      <c r="I97" s="753"/>
      <c r="J97" s="753"/>
      <c r="K97" s="753"/>
    </row>
    <row r="98" spans="1:11" x14ac:dyDescent="0.2">
      <c r="A98" s="753"/>
      <c r="B98" s="753"/>
      <c r="C98" s="753"/>
      <c r="D98" s="753"/>
      <c r="E98" s="753"/>
      <c r="F98" s="753"/>
      <c r="G98" s="753"/>
      <c r="H98" s="753"/>
      <c r="I98" s="753"/>
      <c r="J98" s="753"/>
      <c r="K98" s="753"/>
    </row>
    <row r="99" spans="1:11" x14ac:dyDescent="0.2">
      <c r="A99" s="753"/>
      <c r="B99" s="753"/>
      <c r="C99" s="753"/>
      <c r="D99" s="753"/>
      <c r="E99" s="753"/>
      <c r="F99" s="753"/>
      <c r="G99" s="753"/>
      <c r="H99" s="753"/>
      <c r="I99" s="753"/>
      <c r="J99" s="753"/>
      <c r="K99" s="753"/>
    </row>
    <row r="100" spans="1:11" x14ac:dyDescent="0.2">
      <c r="A100" s="753"/>
      <c r="B100" s="753"/>
      <c r="C100" s="753"/>
      <c r="D100" s="753"/>
      <c r="E100" s="753"/>
      <c r="F100" s="753"/>
      <c r="G100" s="753"/>
      <c r="H100" s="753"/>
      <c r="I100" s="753"/>
      <c r="J100" s="753"/>
      <c r="K100" s="753"/>
    </row>
    <row r="101" spans="1:11" x14ac:dyDescent="0.2">
      <c r="A101" s="753"/>
      <c r="B101" s="753"/>
      <c r="C101" s="753"/>
      <c r="D101" s="753"/>
      <c r="E101" s="753"/>
      <c r="F101" s="753"/>
      <c r="G101" s="753"/>
      <c r="H101" s="753"/>
      <c r="I101" s="753"/>
      <c r="J101" s="753"/>
      <c r="K101" s="753"/>
    </row>
    <row r="102" spans="1:11" x14ac:dyDescent="0.2">
      <c r="A102" s="753"/>
      <c r="B102" s="753"/>
      <c r="C102" s="753"/>
      <c r="D102" s="753"/>
      <c r="E102" s="753"/>
      <c r="F102" s="753"/>
      <c r="G102" s="753"/>
      <c r="H102" s="753"/>
      <c r="I102" s="753"/>
      <c r="J102" s="753"/>
      <c r="K102" s="753"/>
    </row>
    <row r="104" spans="1:11" hidden="1" x14ac:dyDescent="0.2"/>
    <row r="105" spans="1:11" hidden="1" x14ac:dyDescent="0.2"/>
    <row r="106" spans="1:11" hidden="1" x14ac:dyDescent="0.2"/>
    <row r="107" spans="1:11" hidden="1" x14ac:dyDescent="0.2"/>
    <row r="108" spans="1:11" hidden="1" x14ac:dyDescent="0.2"/>
    <row r="109" spans="1:11" hidden="1" x14ac:dyDescent="0.2"/>
    <row r="110" spans="1:11" hidden="1" x14ac:dyDescent="0.2"/>
    <row r="111" spans="1:11" hidden="1" x14ac:dyDescent="0.2"/>
    <row r="112" spans="1:11" hidden="1" x14ac:dyDescent="0.2"/>
    <row r="113" hidden="1" x14ac:dyDescent="0.2"/>
    <row r="114" hidden="1" x14ac:dyDescent="0.2"/>
    <row r="115" hidden="1" x14ac:dyDescent="0.2"/>
    <row r="116" hidden="1" x14ac:dyDescent="0.2"/>
    <row r="117" hidden="1" x14ac:dyDescent="0.2"/>
    <row r="118" hidden="1" x14ac:dyDescent="0.2"/>
    <row r="119" hidden="1" x14ac:dyDescent="0.2"/>
  </sheetData>
  <mergeCells count="25">
    <mergeCell ref="A97:K102"/>
    <mergeCell ref="A30:E30"/>
    <mergeCell ref="G30:J30"/>
    <mergeCell ref="G38:J38"/>
    <mergeCell ref="G39:J39"/>
    <mergeCell ref="G40:J40"/>
    <mergeCell ref="G41:J41"/>
    <mergeCell ref="G42:J42"/>
    <mergeCell ref="G43:J43"/>
    <mergeCell ref="G44:J44"/>
    <mergeCell ref="A94:E94"/>
    <mergeCell ref="G94:J94"/>
    <mergeCell ref="M11:O11"/>
    <mergeCell ref="E12:G12"/>
    <mergeCell ref="H12:J12"/>
    <mergeCell ref="A14:C14"/>
    <mergeCell ref="A16:C16"/>
    <mergeCell ref="E16:F16"/>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101"/>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7"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9.140625" style="4" hidden="1" customWidth="1"/>
    <col min="27" max="16384" width="9.140625" style="4"/>
  </cols>
  <sheetData>
    <row r="1" spans="1:15" ht="41.25" customHeight="1" x14ac:dyDescent="0.2">
      <c r="A1" s="747" t="s">
        <v>374</v>
      </c>
      <c r="B1" s="748"/>
      <c r="C1" s="748"/>
      <c r="D1" s="748"/>
      <c r="E1" s="748"/>
      <c r="F1" s="748"/>
      <c r="G1" s="748"/>
      <c r="H1" s="748"/>
      <c r="I1" s="748"/>
      <c r="J1" s="748"/>
      <c r="K1" s="749"/>
    </row>
    <row r="3" spans="1:15" x14ac:dyDescent="0.2">
      <c r="A3" s="4" t="s">
        <v>375</v>
      </c>
    </row>
    <row r="4" spans="1:15" x14ac:dyDescent="0.2">
      <c r="A4" s="4" t="s">
        <v>376</v>
      </c>
    </row>
    <row r="6" spans="1:15" x14ac:dyDescent="0.2">
      <c r="A6" s="4" t="s">
        <v>357</v>
      </c>
    </row>
    <row r="8" spans="1:15" x14ac:dyDescent="0.2">
      <c r="A8" s="750" t="s">
        <v>55</v>
      </c>
      <c r="B8" s="750"/>
      <c r="C8" s="458"/>
      <c r="E8" s="662" t="str">
        <f>IF(GS_NAME&lt;&gt;"",GS_NAME,"")</f>
        <v/>
      </c>
      <c r="F8" s="662"/>
      <c r="G8" s="662"/>
      <c r="H8" s="750" t="s">
        <v>67</v>
      </c>
      <c r="I8" s="750"/>
      <c r="J8" s="662" t="str">
        <f>IF(GS_VORNAME&lt;&gt;"",GS_VORNAME,"")</f>
        <v/>
      </c>
      <c r="K8" s="662"/>
    </row>
    <row r="9" spans="1:15" ht="6.6" customHeight="1" x14ac:dyDescent="0.2">
      <c r="A9" s="458"/>
      <c r="B9" s="458"/>
      <c r="C9" s="458"/>
      <c r="E9" s="458"/>
      <c r="F9" s="458"/>
      <c r="G9" s="458"/>
      <c r="H9" s="459"/>
      <c r="I9" s="459"/>
      <c r="J9" s="458"/>
      <c r="K9" s="458"/>
    </row>
    <row r="10" spans="1:15" x14ac:dyDescent="0.2">
      <c r="A10" s="746" t="s">
        <v>59</v>
      </c>
      <c r="B10" s="746"/>
      <c r="C10" s="458"/>
      <c r="E10" s="662" t="str">
        <f>IF(GS_Adresse&lt;&gt;"",GS_Adresse,"")</f>
        <v/>
      </c>
      <c r="F10" s="662"/>
      <c r="G10" s="662"/>
    </row>
    <row r="11" spans="1:15" ht="6.6" customHeight="1" x14ac:dyDescent="0.2">
      <c r="A11" s="458"/>
      <c r="B11" s="458"/>
      <c r="C11" s="458"/>
      <c r="E11" s="458"/>
      <c r="F11" s="458"/>
      <c r="G11" s="458"/>
      <c r="H11" s="459"/>
      <c r="I11" s="459"/>
      <c r="J11" s="458"/>
      <c r="K11" s="458"/>
      <c r="M11" s="751"/>
      <c r="N11" s="744"/>
      <c r="O11" s="744"/>
    </row>
    <row r="12" spans="1:15" x14ac:dyDescent="0.2">
      <c r="A12" s="458" t="s">
        <v>95</v>
      </c>
      <c r="C12" s="52"/>
      <c r="E12" s="662" t="str">
        <f>IF(GS_Ort&lt;&gt;"",GS_Ort,"")</f>
        <v/>
      </c>
      <c r="F12" s="662"/>
      <c r="G12" s="662"/>
      <c r="H12" s="751"/>
      <c r="I12" s="744"/>
      <c r="J12" s="744"/>
      <c r="K12" s="457"/>
    </row>
    <row r="13" spans="1:15" x14ac:dyDescent="0.2">
      <c r="A13" s="458"/>
      <c r="B13" s="458"/>
      <c r="C13" s="458"/>
    </row>
    <row r="14" spans="1:15" x14ac:dyDescent="0.2">
      <c r="A14" s="750" t="s">
        <v>56</v>
      </c>
      <c r="B14" s="750"/>
      <c r="C14" s="750"/>
      <c r="E14" s="492" t="str">
        <f>IF(GS_GebDat&lt;&gt;"",GS_GebDat,"")</f>
        <v/>
      </c>
      <c r="F14" s="55"/>
    </row>
    <row r="15" spans="1:15" ht="6" customHeight="1" x14ac:dyDescent="0.2">
      <c r="A15" s="458"/>
      <c r="B15" s="458"/>
      <c r="C15" s="458"/>
      <c r="E15" s="106"/>
      <c r="F15" s="106"/>
    </row>
    <row r="16" spans="1:15" x14ac:dyDescent="0.2">
      <c r="A16" s="750" t="s">
        <v>358</v>
      </c>
      <c r="B16" s="750"/>
      <c r="C16" s="750"/>
      <c r="E16" s="752" t="str">
        <f>IF(GS_AHV&lt;&gt;"",GS_AHV,"")</f>
        <v/>
      </c>
      <c r="F16" s="752"/>
    </row>
    <row r="18" spans="1:2" x14ac:dyDescent="0.2">
      <c r="A18" s="4" t="s">
        <v>377</v>
      </c>
    </row>
    <row r="19" spans="1:2" x14ac:dyDescent="0.2">
      <c r="A19" s="4" t="s">
        <v>378</v>
      </c>
    </row>
    <row r="20" spans="1:2" x14ac:dyDescent="0.2">
      <c r="A20" s="4" t="s">
        <v>379</v>
      </c>
    </row>
    <row r="22" spans="1:2" x14ac:dyDescent="0.2">
      <c r="A22" s="107" t="s">
        <v>8</v>
      </c>
      <c r="B22" s="4" t="s">
        <v>380</v>
      </c>
    </row>
    <row r="23" spans="1:2" x14ac:dyDescent="0.2">
      <c r="B23" s="4" t="s">
        <v>381</v>
      </c>
    </row>
    <row r="24" spans="1:2" x14ac:dyDescent="0.2">
      <c r="B24" s="4" t="s">
        <v>382</v>
      </c>
    </row>
    <row r="26" spans="1:2" x14ac:dyDescent="0.2">
      <c r="A26" s="107" t="s">
        <v>8</v>
      </c>
      <c r="B26" s="4" t="s">
        <v>383</v>
      </c>
    </row>
    <row r="27" spans="1:2" x14ac:dyDescent="0.2">
      <c r="B27" s="4" t="s">
        <v>384</v>
      </c>
    </row>
    <row r="28" spans="1:2" x14ac:dyDescent="0.2">
      <c r="B28" s="4" t="s">
        <v>385</v>
      </c>
    </row>
    <row r="30" spans="1:2" x14ac:dyDescent="0.2">
      <c r="A30" s="4" t="s">
        <v>386</v>
      </c>
    </row>
    <row r="31" spans="1:2" x14ac:dyDescent="0.2">
      <c r="A31" s="4" t="s">
        <v>387</v>
      </c>
    </row>
    <row r="32" spans="1:2" x14ac:dyDescent="0.2">
      <c r="A32" s="4" t="s">
        <v>388</v>
      </c>
    </row>
    <row r="33" spans="1:13" x14ac:dyDescent="0.2">
      <c r="A33" s="4" t="s">
        <v>364</v>
      </c>
    </row>
    <row r="35" spans="1:13" x14ac:dyDescent="0.2">
      <c r="A35" s="757"/>
      <c r="B35" s="757"/>
      <c r="C35" s="757"/>
    </row>
    <row r="36" spans="1:13" x14ac:dyDescent="0.2">
      <c r="A36" s="4" t="s">
        <v>365</v>
      </c>
      <c r="G36" s="4" t="s">
        <v>290</v>
      </c>
    </row>
    <row r="38" spans="1:13" x14ac:dyDescent="0.2">
      <c r="L38" s="108"/>
    </row>
    <row r="39" spans="1:13" x14ac:dyDescent="0.2">
      <c r="A39" s="754" t="str">
        <f ca="1">Merkblatt!A59</f>
        <v>, 05.12.2024</v>
      </c>
      <c r="B39" s="754"/>
      <c r="C39" s="754"/>
      <c r="D39" s="754"/>
      <c r="E39" s="754"/>
      <c r="G39" s="755" t="str">
        <f>SUBSTITUTE(GS_NAME &amp; " " &amp; GS_VORNAME,"&lt;", "")</f>
        <v xml:space="preserve"> </v>
      </c>
      <c r="H39" s="755"/>
      <c r="I39" s="755"/>
      <c r="J39" s="755"/>
      <c r="K39" s="108"/>
      <c r="M39" s="108"/>
    </row>
    <row r="42" spans="1:13" x14ac:dyDescent="0.2">
      <c r="A42" s="4" t="s">
        <v>291</v>
      </c>
      <c r="G42" s="756"/>
      <c r="H42" s="756"/>
      <c r="I42" s="756"/>
      <c r="J42" s="756"/>
    </row>
    <row r="43" spans="1:13" x14ac:dyDescent="0.2">
      <c r="G43" s="756"/>
      <c r="H43" s="756"/>
      <c r="I43" s="756"/>
      <c r="J43" s="756"/>
    </row>
    <row r="44" spans="1:13" x14ac:dyDescent="0.2">
      <c r="G44" s="756"/>
      <c r="H44" s="756"/>
      <c r="I44" s="756"/>
      <c r="J44" s="756"/>
    </row>
    <row r="45" spans="1:13" x14ac:dyDescent="0.2">
      <c r="A45" s="4" t="s">
        <v>369</v>
      </c>
      <c r="G45" s="756"/>
      <c r="H45" s="756"/>
      <c r="I45" s="756"/>
      <c r="J45" s="756"/>
    </row>
    <row r="46" spans="1:13" x14ac:dyDescent="0.2">
      <c r="G46" s="756"/>
      <c r="H46" s="756"/>
      <c r="I46" s="756"/>
      <c r="J46" s="756"/>
    </row>
    <row r="47" spans="1:13" x14ac:dyDescent="0.2">
      <c r="G47" s="756"/>
      <c r="H47" s="756"/>
      <c r="I47" s="756"/>
      <c r="J47" s="756"/>
    </row>
    <row r="48" spans="1:13" x14ac:dyDescent="0.2">
      <c r="G48" s="756"/>
      <c r="H48" s="756"/>
      <c r="I48" s="756"/>
      <c r="J48" s="756"/>
    </row>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1" hidden="1" x14ac:dyDescent="0.2"/>
    <row r="82" spans="1:11" hidden="1" x14ac:dyDescent="0.2"/>
    <row r="83" spans="1:11" hidden="1" x14ac:dyDescent="0.2"/>
    <row r="84" spans="1:11" hidden="1" x14ac:dyDescent="0.2"/>
    <row r="85" spans="1:11" hidden="1" x14ac:dyDescent="0.2"/>
    <row r="86" spans="1:11" hidden="1" x14ac:dyDescent="0.2"/>
    <row r="87" spans="1:11" hidden="1" x14ac:dyDescent="0.2"/>
    <row r="88" spans="1:11" hidden="1" x14ac:dyDescent="0.2"/>
    <row r="89" spans="1:11" hidden="1" x14ac:dyDescent="0.2"/>
    <row r="90" spans="1:11" hidden="1" x14ac:dyDescent="0.2"/>
    <row r="91" spans="1:11" hidden="1" x14ac:dyDescent="0.2"/>
    <row r="92" spans="1:11" hidden="1" x14ac:dyDescent="0.2"/>
    <row r="95" spans="1:11" ht="15" x14ac:dyDescent="0.25">
      <c r="A95" s="493" t="s">
        <v>372</v>
      </c>
    </row>
    <row r="96" spans="1:11" ht="14.25" customHeight="1" x14ac:dyDescent="0.2">
      <c r="A96" s="753" t="s">
        <v>389</v>
      </c>
      <c r="B96" s="753"/>
      <c r="C96" s="753"/>
      <c r="D96" s="753"/>
      <c r="E96" s="753"/>
      <c r="F96" s="753"/>
      <c r="G96" s="753"/>
      <c r="H96" s="753"/>
      <c r="I96" s="753"/>
      <c r="J96" s="753"/>
      <c r="K96" s="753"/>
    </row>
    <row r="97" spans="1:11" x14ac:dyDescent="0.2">
      <c r="A97" s="753"/>
      <c r="B97" s="753"/>
      <c r="C97" s="753"/>
      <c r="D97" s="753"/>
      <c r="E97" s="753"/>
      <c r="F97" s="753"/>
      <c r="G97" s="753"/>
      <c r="H97" s="753"/>
      <c r="I97" s="753"/>
      <c r="J97" s="753"/>
      <c r="K97" s="753"/>
    </row>
    <row r="98" spans="1:11" x14ac:dyDescent="0.2">
      <c r="A98" s="753"/>
      <c r="B98" s="753"/>
      <c r="C98" s="753"/>
      <c r="D98" s="753"/>
      <c r="E98" s="753"/>
      <c r="F98" s="753"/>
      <c r="G98" s="753"/>
      <c r="H98" s="753"/>
      <c r="I98" s="753"/>
      <c r="J98" s="753"/>
      <c r="K98" s="753"/>
    </row>
    <row r="99" spans="1:11" x14ac:dyDescent="0.2">
      <c r="A99" s="753"/>
      <c r="B99" s="753"/>
      <c r="C99" s="753"/>
      <c r="D99" s="753"/>
      <c r="E99" s="753"/>
      <c r="F99" s="753"/>
      <c r="G99" s="753"/>
      <c r="H99" s="753"/>
      <c r="I99" s="753"/>
      <c r="J99" s="753"/>
      <c r="K99" s="753"/>
    </row>
    <row r="100" spans="1:11" x14ac:dyDescent="0.2">
      <c r="A100" s="753"/>
      <c r="B100" s="753"/>
      <c r="C100" s="753"/>
      <c r="D100" s="753"/>
      <c r="E100" s="753"/>
      <c r="F100" s="753"/>
      <c r="G100" s="753"/>
      <c r="H100" s="753"/>
      <c r="I100" s="753"/>
      <c r="J100" s="753"/>
      <c r="K100" s="753"/>
    </row>
    <row r="101" spans="1:11" x14ac:dyDescent="0.2">
      <c r="A101" s="753"/>
      <c r="B101" s="753"/>
      <c r="C101" s="753"/>
      <c r="D101" s="753"/>
      <c r="E101" s="753"/>
      <c r="F101" s="753"/>
      <c r="G101" s="753"/>
      <c r="H101" s="753"/>
      <c r="I101" s="753"/>
      <c r="J101" s="753"/>
      <c r="K101" s="753"/>
    </row>
  </sheetData>
  <mergeCells count="24">
    <mergeCell ref="G45:J45"/>
    <mergeCell ref="G46:J46"/>
    <mergeCell ref="G47:J47"/>
    <mergeCell ref="G48:J48"/>
    <mergeCell ref="A96:K101"/>
    <mergeCell ref="G44:J44"/>
    <mergeCell ref="M11:O11"/>
    <mergeCell ref="E12:G12"/>
    <mergeCell ref="H12:J12"/>
    <mergeCell ref="A14:C14"/>
    <mergeCell ref="A16:C16"/>
    <mergeCell ref="E16:F16"/>
    <mergeCell ref="A35:C35"/>
    <mergeCell ref="A39:E39"/>
    <mergeCell ref="G39:J39"/>
    <mergeCell ref="G42:J42"/>
    <mergeCell ref="G43:J43"/>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101"/>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7"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9.140625" style="4" hidden="1" customWidth="1"/>
    <col min="27" max="16384" width="9.140625" style="4"/>
  </cols>
  <sheetData>
    <row r="1" spans="1:15" ht="41.25" customHeight="1" x14ac:dyDescent="0.2">
      <c r="A1" s="747" t="s">
        <v>374</v>
      </c>
      <c r="B1" s="748"/>
      <c r="C1" s="748"/>
      <c r="D1" s="748"/>
      <c r="E1" s="748"/>
      <c r="F1" s="748"/>
      <c r="G1" s="748"/>
      <c r="H1" s="748"/>
      <c r="I1" s="748"/>
      <c r="J1" s="748"/>
      <c r="K1" s="749"/>
    </row>
    <row r="3" spans="1:15" x14ac:dyDescent="0.2">
      <c r="A3" s="4" t="s">
        <v>375</v>
      </c>
    </row>
    <row r="4" spans="1:15" x14ac:dyDescent="0.2">
      <c r="A4" s="4" t="s">
        <v>376</v>
      </c>
    </row>
    <row r="6" spans="1:15" x14ac:dyDescent="0.2">
      <c r="A6" s="4" t="s">
        <v>357</v>
      </c>
    </row>
    <row r="8" spans="1:15" x14ac:dyDescent="0.2">
      <c r="A8" s="750" t="s">
        <v>55</v>
      </c>
      <c r="B8" s="750"/>
      <c r="C8" s="458"/>
      <c r="E8" s="662" t="str">
        <f>IF(GS_ZivHeiName&lt;&gt;"",GS_ZivHeiName,"")</f>
        <v/>
      </c>
      <c r="F8" s="662"/>
      <c r="G8" s="662"/>
      <c r="H8" s="750" t="s">
        <v>67</v>
      </c>
      <c r="I8" s="750"/>
      <c r="J8" s="662" t="s">
        <v>16</v>
      </c>
      <c r="K8" s="662"/>
    </row>
    <row r="9" spans="1:15" ht="6.6" customHeight="1" x14ac:dyDescent="0.2">
      <c r="A9" s="458"/>
      <c r="B9" s="458"/>
      <c r="C9" s="458"/>
      <c r="E9" s="458"/>
      <c r="F9" s="458"/>
      <c r="G9" s="458"/>
      <c r="H9" s="459"/>
      <c r="I9" s="459"/>
      <c r="J9" s="458"/>
      <c r="K9" s="458"/>
    </row>
    <row r="10" spans="1:15" x14ac:dyDescent="0.2">
      <c r="A10" s="746" t="s">
        <v>59</v>
      </c>
      <c r="B10" s="746"/>
      <c r="C10" s="458"/>
      <c r="E10" s="662" t="str">
        <f>IF(GS_Adresse&lt;&gt;"",GS_Adresse,"")</f>
        <v/>
      </c>
      <c r="F10" s="662"/>
      <c r="G10" s="662"/>
    </row>
    <row r="11" spans="1:15" ht="6.6" customHeight="1" x14ac:dyDescent="0.2">
      <c r="A11" s="458"/>
      <c r="B11" s="458"/>
      <c r="C11" s="458"/>
      <c r="E11" s="458"/>
      <c r="F11" s="458"/>
      <c r="G11" s="458"/>
      <c r="H11" s="459"/>
      <c r="I11" s="459"/>
      <c r="J11" s="458"/>
      <c r="K11" s="458"/>
      <c r="M11" s="751"/>
      <c r="N11" s="744"/>
      <c r="O11" s="744"/>
    </row>
    <row r="12" spans="1:15" x14ac:dyDescent="0.2">
      <c r="A12" s="458" t="s">
        <v>95</v>
      </c>
      <c r="C12" s="52"/>
      <c r="E12" s="662" t="str">
        <f>IF(GS_Ort&lt;&gt;"",GS_Ort,"")</f>
        <v/>
      </c>
      <c r="F12" s="662"/>
      <c r="G12" s="662"/>
      <c r="H12" s="751"/>
      <c r="I12" s="744"/>
      <c r="J12" s="744"/>
      <c r="K12" s="457"/>
    </row>
    <row r="13" spans="1:15" x14ac:dyDescent="0.2">
      <c r="A13" s="458"/>
      <c r="B13" s="458"/>
      <c r="C13" s="458"/>
    </row>
    <row r="14" spans="1:15" x14ac:dyDescent="0.2">
      <c r="A14" s="750" t="s">
        <v>56</v>
      </c>
      <c r="B14" s="750"/>
      <c r="C14" s="750"/>
      <c r="E14" s="492" t="str">
        <f>IF(GS_ZivHeiGebDat&lt;&gt;"",GS_ZivHeiGebDat,"")</f>
        <v/>
      </c>
      <c r="F14" s="55"/>
    </row>
    <row r="15" spans="1:15" ht="6" customHeight="1" x14ac:dyDescent="0.2">
      <c r="A15" s="458"/>
      <c r="B15" s="458"/>
      <c r="C15" s="458"/>
      <c r="E15" s="106"/>
      <c r="F15" s="106"/>
    </row>
    <row r="16" spans="1:15" x14ac:dyDescent="0.2">
      <c r="A16" s="750" t="s">
        <v>358</v>
      </c>
      <c r="B16" s="750"/>
      <c r="C16" s="750"/>
      <c r="E16" s="752" t="str">
        <f>IF(GS_ZivHeiAHV&lt;&gt;"",GS_ZivHeiAHV,"")</f>
        <v/>
      </c>
      <c r="F16" s="752"/>
    </row>
    <row r="18" spans="1:2" x14ac:dyDescent="0.2">
      <c r="A18" s="4" t="s">
        <v>377</v>
      </c>
    </row>
    <row r="19" spans="1:2" x14ac:dyDescent="0.2">
      <c r="A19" s="4" t="s">
        <v>378</v>
      </c>
    </row>
    <row r="20" spans="1:2" x14ac:dyDescent="0.2">
      <c r="A20" s="4" t="s">
        <v>379</v>
      </c>
    </row>
    <row r="22" spans="1:2" x14ac:dyDescent="0.2">
      <c r="A22" s="107" t="s">
        <v>8</v>
      </c>
      <c r="B22" s="4" t="s">
        <v>380</v>
      </c>
    </row>
    <row r="23" spans="1:2" x14ac:dyDescent="0.2">
      <c r="B23" s="4" t="s">
        <v>381</v>
      </c>
    </row>
    <row r="24" spans="1:2" x14ac:dyDescent="0.2">
      <c r="B24" s="4" t="s">
        <v>382</v>
      </c>
    </row>
    <row r="26" spans="1:2" x14ac:dyDescent="0.2">
      <c r="A26" s="107" t="s">
        <v>8</v>
      </c>
      <c r="B26" s="4" t="s">
        <v>383</v>
      </c>
    </row>
    <row r="27" spans="1:2" x14ac:dyDescent="0.2">
      <c r="B27" s="4" t="s">
        <v>384</v>
      </c>
    </row>
    <row r="28" spans="1:2" x14ac:dyDescent="0.2">
      <c r="B28" s="4" t="s">
        <v>385</v>
      </c>
    </row>
    <row r="30" spans="1:2" x14ac:dyDescent="0.2">
      <c r="A30" s="4" t="s">
        <v>386</v>
      </c>
    </row>
    <row r="31" spans="1:2" x14ac:dyDescent="0.2">
      <c r="A31" s="4" t="s">
        <v>387</v>
      </c>
    </row>
    <row r="32" spans="1:2" x14ac:dyDescent="0.2">
      <c r="A32" s="4" t="s">
        <v>388</v>
      </c>
    </row>
    <row r="33" spans="1:13" x14ac:dyDescent="0.2">
      <c r="A33" s="4" t="s">
        <v>364</v>
      </c>
    </row>
    <row r="35" spans="1:13" x14ac:dyDescent="0.2">
      <c r="A35" s="757"/>
      <c r="B35" s="757"/>
      <c r="C35" s="757"/>
    </row>
    <row r="36" spans="1:13" x14ac:dyDescent="0.2">
      <c r="A36" s="4" t="s">
        <v>365</v>
      </c>
      <c r="G36" s="4" t="s">
        <v>290</v>
      </c>
    </row>
    <row r="38" spans="1:13" x14ac:dyDescent="0.2">
      <c r="L38" s="108"/>
    </row>
    <row r="39" spans="1:13" x14ac:dyDescent="0.2">
      <c r="A39" s="754" t="str">
        <f ca="1">Merkblatt!A59</f>
        <v>, 05.12.2024</v>
      </c>
      <c r="B39" s="754"/>
      <c r="C39" s="754"/>
      <c r="D39" s="754"/>
      <c r="E39" s="754"/>
      <c r="G39" s="755" t="str">
        <f>SUBSTITUTE(GS_ZivHeiName &amp; " " &amp; GS_ZivHeiVorname,"&lt;", "")</f>
        <v xml:space="preserve"> </v>
      </c>
      <c r="H39" s="755"/>
      <c r="I39" s="755"/>
      <c r="J39" s="755"/>
      <c r="K39" s="108"/>
      <c r="M39" s="108"/>
    </row>
    <row r="42" spans="1:13" x14ac:dyDescent="0.2">
      <c r="A42" s="4" t="s">
        <v>291</v>
      </c>
      <c r="G42" s="756"/>
      <c r="H42" s="756"/>
      <c r="I42" s="756"/>
      <c r="J42" s="756"/>
    </row>
    <row r="43" spans="1:13" x14ac:dyDescent="0.2">
      <c r="G43" s="756"/>
      <c r="H43" s="756"/>
      <c r="I43" s="756"/>
      <c r="J43" s="756"/>
    </row>
    <row r="44" spans="1:13" x14ac:dyDescent="0.2">
      <c r="G44" s="756"/>
      <c r="H44" s="756"/>
      <c r="I44" s="756"/>
      <c r="J44" s="756"/>
    </row>
    <row r="45" spans="1:13" x14ac:dyDescent="0.2">
      <c r="A45" s="4" t="s">
        <v>369</v>
      </c>
      <c r="G45" s="756"/>
      <c r="H45" s="756"/>
      <c r="I45" s="756"/>
      <c r="J45" s="756"/>
    </row>
    <row r="46" spans="1:13" x14ac:dyDescent="0.2">
      <c r="G46" s="756"/>
      <c r="H46" s="756"/>
      <c r="I46" s="756"/>
      <c r="J46" s="756"/>
    </row>
    <row r="47" spans="1:13" x14ac:dyDescent="0.2">
      <c r="G47" s="756"/>
      <c r="H47" s="756"/>
      <c r="I47" s="756"/>
      <c r="J47" s="756"/>
    </row>
    <row r="48" spans="1:13" x14ac:dyDescent="0.2">
      <c r="G48" s="756"/>
      <c r="H48" s="756"/>
      <c r="I48" s="756"/>
      <c r="J48" s="756"/>
    </row>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1" hidden="1" x14ac:dyDescent="0.2"/>
    <row r="82" spans="1:11" hidden="1" x14ac:dyDescent="0.2"/>
    <row r="83" spans="1:11" hidden="1" x14ac:dyDescent="0.2"/>
    <row r="84" spans="1:11" hidden="1" x14ac:dyDescent="0.2"/>
    <row r="85" spans="1:11" hidden="1" x14ac:dyDescent="0.2"/>
    <row r="86" spans="1:11" hidden="1" x14ac:dyDescent="0.2"/>
    <row r="87" spans="1:11" hidden="1" x14ac:dyDescent="0.2"/>
    <row r="88" spans="1:11" hidden="1" x14ac:dyDescent="0.2"/>
    <row r="89" spans="1:11" hidden="1" x14ac:dyDescent="0.2"/>
    <row r="90" spans="1:11" hidden="1" x14ac:dyDescent="0.2"/>
    <row r="91" spans="1:11" hidden="1" x14ac:dyDescent="0.2"/>
    <row r="92" spans="1:11" hidden="1" x14ac:dyDescent="0.2"/>
    <row r="95" spans="1:11" ht="15" x14ac:dyDescent="0.25">
      <c r="A95" s="493" t="s">
        <v>372</v>
      </c>
    </row>
    <row r="96" spans="1:11" ht="14.25" customHeight="1" x14ac:dyDescent="0.2">
      <c r="A96" s="753" t="s">
        <v>389</v>
      </c>
      <c r="B96" s="753"/>
      <c r="C96" s="753"/>
      <c r="D96" s="753"/>
      <c r="E96" s="753"/>
      <c r="F96" s="753"/>
      <c r="G96" s="753"/>
      <c r="H96" s="753"/>
      <c r="I96" s="753"/>
      <c r="J96" s="753"/>
      <c r="K96" s="753"/>
    </row>
    <row r="97" spans="1:11" x14ac:dyDescent="0.2">
      <c r="A97" s="753"/>
      <c r="B97" s="753"/>
      <c r="C97" s="753"/>
      <c r="D97" s="753"/>
      <c r="E97" s="753"/>
      <c r="F97" s="753"/>
      <c r="G97" s="753"/>
      <c r="H97" s="753"/>
      <c r="I97" s="753"/>
      <c r="J97" s="753"/>
      <c r="K97" s="753"/>
    </row>
    <row r="98" spans="1:11" x14ac:dyDescent="0.2">
      <c r="A98" s="753"/>
      <c r="B98" s="753"/>
      <c r="C98" s="753"/>
      <c r="D98" s="753"/>
      <c r="E98" s="753"/>
      <c r="F98" s="753"/>
      <c r="G98" s="753"/>
      <c r="H98" s="753"/>
      <c r="I98" s="753"/>
      <c r="J98" s="753"/>
      <c r="K98" s="753"/>
    </row>
    <row r="99" spans="1:11" x14ac:dyDescent="0.2">
      <c r="A99" s="753"/>
      <c r="B99" s="753"/>
      <c r="C99" s="753"/>
      <c r="D99" s="753"/>
      <c r="E99" s="753"/>
      <c r="F99" s="753"/>
      <c r="G99" s="753"/>
      <c r="H99" s="753"/>
      <c r="I99" s="753"/>
      <c r="J99" s="753"/>
      <c r="K99" s="753"/>
    </row>
    <row r="100" spans="1:11" x14ac:dyDescent="0.2">
      <c r="A100" s="753"/>
      <c r="B100" s="753"/>
      <c r="C100" s="753"/>
      <c r="D100" s="753"/>
      <c r="E100" s="753"/>
      <c r="F100" s="753"/>
      <c r="G100" s="753"/>
      <c r="H100" s="753"/>
      <c r="I100" s="753"/>
      <c r="J100" s="753"/>
      <c r="K100" s="753"/>
    </row>
    <row r="101" spans="1:11" x14ac:dyDescent="0.2">
      <c r="A101" s="753"/>
      <c r="B101" s="753"/>
      <c r="C101" s="753"/>
      <c r="D101" s="753"/>
      <c r="E101" s="753"/>
      <c r="F101" s="753"/>
      <c r="G101" s="753"/>
      <c r="H101" s="753"/>
      <c r="I101" s="753"/>
      <c r="J101" s="753"/>
      <c r="K101" s="753"/>
    </row>
  </sheetData>
  <mergeCells count="24">
    <mergeCell ref="G45:J45"/>
    <mergeCell ref="G46:J46"/>
    <mergeCell ref="G47:J47"/>
    <mergeCell ref="G48:J48"/>
    <mergeCell ref="A96:K101"/>
    <mergeCell ref="G44:J44"/>
    <mergeCell ref="M11:O11"/>
    <mergeCell ref="E12:G12"/>
    <mergeCell ref="H12:J12"/>
    <mergeCell ref="A14:C14"/>
    <mergeCell ref="A16:C16"/>
    <mergeCell ref="E16:F16"/>
    <mergeCell ref="A35:C35"/>
    <mergeCell ref="A39:E39"/>
    <mergeCell ref="G39:J39"/>
    <mergeCell ref="G42:J42"/>
    <mergeCell ref="G43:J43"/>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0000"/>
    <pageSetUpPr fitToPage="1"/>
  </sheetPr>
  <dimension ref="A1:AZ99"/>
  <sheetViews>
    <sheetView showGridLines="0" zoomScaleNormal="100" zoomScaleSheetLayoutView="70" workbookViewId="0">
      <selection sqref="A1:AC1"/>
    </sheetView>
  </sheetViews>
  <sheetFormatPr baseColWidth="10" defaultColWidth="3.28515625" defaultRowHeight="12.75" x14ac:dyDescent="0.2"/>
  <cols>
    <col min="1" max="2" width="3.42578125" style="80" customWidth="1"/>
    <col min="3" max="3" width="4.42578125" style="80" customWidth="1"/>
    <col min="4" max="4" width="2.5703125" style="80" customWidth="1"/>
    <col min="5" max="13" width="3.42578125" style="80" customWidth="1"/>
    <col min="14" max="14" width="3" style="80" customWidth="1"/>
    <col min="15" max="15" width="1.5703125" style="80" customWidth="1"/>
    <col min="16" max="20" width="3.42578125" style="80" customWidth="1"/>
    <col min="21" max="21" width="3.140625" style="80" customWidth="1"/>
    <col min="22" max="27" width="3.42578125" style="80" customWidth="1"/>
    <col min="28" max="29" width="3.28515625" style="80" customWidth="1"/>
    <col min="30" max="52" width="3.28515625" style="80" hidden="1" customWidth="1"/>
    <col min="53" max="16384" width="3.28515625" style="80"/>
  </cols>
  <sheetData>
    <row r="1" spans="1:29" ht="48.75" customHeight="1" x14ac:dyDescent="0.2">
      <c r="A1" s="763" t="s">
        <v>292</v>
      </c>
      <c r="B1" s="764"/>
      <c r="C1" s="764"/>
      <c r="D1" s="764"/>
      <c r="E1" s="764"/>
      <c r="F1" s="764"/>
      <c r="G1" s="764"/>
      <c r="H1" s="764"/>
      <c r="I1" s="764"/>
      <c r="J1" s="764"/>
      <c r="K1" s="764"/>
      <c r="L1" s="764"/>
      <c r="M1" s="764"/>
      <c r="N1" s="764"/>
      <c r="O1" s="764"/>
      <c r="P1" s="764"/>
      <c r="Q1" s="764"/>
      <c r="R1" s="764"/>
      <c r="S1" s="764"/>
      <c r="T1" s="764"/>
      <c r="U1" s="764"/>
      <c r="V1" s="764"/>
      <c r="W1" s="764"/>
      <c r="X1" s="764"/>
      <c r="Y1" s="764"/>
      <c r="Z1" s="764"/>
      <c r="AA1" s="764"/>
      <c r="AB1" s="764"/>
      <c r="AC1" s="765"/>
    </row>
    <row r="2" spans="1:29" s="1" customFormat="1" ht="9.9499999999999993" customHeight="1" x14ac:dyDescent="0.2"/>
    <row r="3" spans="1:29" s="1" customFormat="1" ht="9.9499999999999993" customHeight="1" x14ac:dyDescent="0.2"/>
    <row r="4" spans="1:29" s="1" customFormat="1" ht="8.25" customHeight="1" x14ac:dyDescent="0.2"/>
    <row r="5" spans="1:29" s="1" customFormat="1" ht="14.25" x14ac:dyDescent="0.2">
      <c r="A5" s="186" t="s">
        <v>293</v>
      </c>
      <c r="I5" s="52"/>
    </row>
    <row r="6" spans="1:29" s="1" customFormat="1" ht="9.9499999999999993" customHeight="1" x14ac:dyDescent="0.2">
      <c r="AC6" s="1" t="s">
        <v>1</v>
      </c>
    </row>
    <row r="7" spans="1:29" s="1" customFormat="1" ht="15" x14ac:dyDescent="0.2">
      <c r="A7" s="768" t="str">
        <f>SUBSTITUTE(GS_NAME&amp; " " &amp; GS_VORNAME,"&lt;", "")</f>
        <v xml:space="preserve"> </v>
      </c>
      <c r="B7" s="768"/>
      <c r="C7" s="768"/>
      <c r="D7" s="768"/>
      <c r="E7" s="768"/>
      <c r="F7" s="768"/>
      <c r="G7" s="768"/>
      <c r="H7" s="768"/>
      <c r="I7" s="768"/>
      <c r="J7" s="768"/>
      <c r="K7" s="769" t="s">
        <v>53</v>
      </c>
      <c r="L7" s="767"/>
      <c r="M7" s="767"/>
      <c r="N7" s="768" t="str">
        <f>IF(GS_AHV&lt;&gt;"",GS_AHV,"")</f>
        <v/>
      </c>
      <c r="O7" s="768"/>
      <c r="P7" s="768" t="str">
        <f>IF(GS_AHV&lt;&gt;"",GS_AHV,"")</f>
        <v/>
      </c>
      <c r="Q7" s="768"/>
      <c r="R7" s="768" t="str">
        <f>IF(GS_AHV&lt;&gt;"",GS_AHV,"")</f>
        <v/>
      </c>
      <c r="S7" s="768"/>
      <c r="T7" s="768"/>
      <c r="V7" s="47" t="s">
        <v>390</v>
      </c>
      <c r="W7" s="79"/>
      <c r="X7" s="771" t="str">
        <f>IF(GS_GebDat&lt;&gt;"",GS_GebDat,"")</f>
        <v/>
      </c>
      <c r="Y7" s="771" t="str">
        <f>IF(GS_GebDat&lt;&gt;"",GS_GebDat,"")</f>
        <v/>
      </c>
      <c r="Z7" s="771" t="str">
        <f>IF(GS_GebDat&lt;&gt;"",GS_GebDat,"")</f>
        <v/>
      </c>
      <c r="AA7" s="771" t="str">
        <f>IF(GS_GebDat&lt;&gt;"",GS_GebDat,"")</f>
        <v/>
      </c>
      <c r="AB7" s="771"/>
    </row>
    <row r="8" spans="1:29" s="1" customFormat="1" ht="9" customHeight="1" x14ac:dyDescent="0.2">
      <c r="K8" s="186"/>
      <c r="L8" s="186"/>
      <c r="M8" s="186"/>
      <c r="Z8" s="766"/>
      <c r="AA8" s="766"/>
      <c r="AB8" s="766"/>
    </row>
    <row r="9" spans="1:29" s="1" customFormat="1" ht="15" x14ac:dyDescent="0.2">
      <c r="A9" s="761" t="str">
        <f>SUBSTITUTE(GS_ZivHeiName &amp; " " &amp; GS_ZivHeiVorname,"&lt;", "")</f>
        <v xml:space="preserve"> </v>
      </c>
      <c r="B9" s="761"/>
      <c r="C9" s="761"/>
      <c r="D9" s="761"/>
      <c r="E9" s="761"/>
      <c r="F9" s="761"/>
      <c r="G9" s="761"/>
      <c r="H9" s="761"/>
      <c r="I9" s="761"/>
      <c r="J9" s="761"/>
      <c r="K9" s="767" t="s">
        <v>53</v>
      </c>
      <c r="L9" s="767"/>
      <c r="M9" s="767"/>
      <c r="N9" s="761" t="str">
        <f>IF(GS_ZivHeiAHV&lt;&gt;"",GS_ZivHeiAHV,"")</f>
        <v/>
      </c>
      <c r="O9" s="761"/>
      <c r="P9" s="761"/>
      <c r="Q9" s="761"/>
      <c r="R9" s="761"/>
      <c r="S9" s="761"/>
      <c r="T9" s="761"/>
      <c r="U9" s="1" t="s">
        <v>391</v>
      </c>
      <c r="V9" s="338" t="s">
        <v>294</v>
      </c>
      <c r="X9" s="770" t="str">
        <f>IF(GS_ZivHeiGebDat&lt;&gt;"",GS_ZivHeiGebDat,"")</f>
        <v/>
      </c>
      <c r="Y9" s="770"/>
      <c r="Z9" s="770"/>
      <c r="AA9" s="770"/>
      <c r="AB9" s="770"/>
    </row>
    <row r="10" spans="1:29" s="1" customFormat="1" ht="15" x14ac:dyDescent="0.2">
      <c r="A10" s="109"/>
      <c r="B10" s="109"/>
      <c r="C10" s="109"/>
      <c r="D10" s="109"/>
      <c r="E10" s="109"/>
      <c r="F10" s="109"/>
      <c r="G10" s="109"/>
      <c r="H10" s="109"/>
      <c r="I10" s="109"/>
      <c r="J10" s="109"/>
      <c r="K10" s="77"/>
      <c r="L10" s="77"/>
      <c r="M10" s="77"/>
      <c r="N10" s="110"/>
      <c r="O10" s="110"/>
      <c r="P10" s="110"/>
      <c r="Q10" s="110"/>
      <c r="R10" s="110"/>
      <c r="S10" s="110"/>
      <c r="T10" s="3"/>
      <c r="U10" s="3"/>
      <c r="V10" s="58"/>
      <c r="W10" s="3"/>
      <c r="X10" s="111"/>
      <c r="Y10" s="111"/>
      <c r="Z10" s="111"/>
      <c r="AA10" s="111"/>
    </row>
    <row r="11" spans="1:29" s="1" customFormat="1" ht="18.75" customHeight="1" x14ac:dyDescent="0.2"/>
    <row r="12" spans="1:29" s="1" customFormat="1" ht="14.25" x14ac:dyDescent="0.2">
      <c r="A12" s="186" t="s">
        <v>295</v>
      </c>
      <c r="B12" s="47"/>
      <c r="D12" s="752" t="str">
        <f>SUBSTITUTE(GS_Adresse &amp; ", " &amp; GS_Ort,"&lt;", "")</f>
        <v xml:space="preserve">, </v>
      </c>
      <c r="E12" s="752"/>
      <c r="F12" s="752"/>
      <c r="G12" s="752"/>
      <c r="H12" s="752"/>
      <c r="I12" s="752"/>
      <c r="J12" s="752"/>
      <c r="K12" s="752"/>
      <c r="L12" s="752"/>
      <c r="M12" s="752"/>
      <c r="N12" s="752"/>
      <c r="O12" s="752"/>
      <c r="P12" s="347" t="s">
        <v>296</v>
      </c>
      <c r="AC12" s="1" t="s">
        <v>1</v>
      </c>
    </row>
    <row r="13" spans="1:29" s="1" customFormat="1" ht="9" customHeight="1" x14ac:dyDescent="0.2"/>
    <row r="14" spans="1:29" s="1" customFormat="1" ht="14.25" x14ac:dyDescent="0.2">
      <c r="A14" s="347" t="s">
        <v>299</v>
      </c>
    </row>
    <row r="15" spans="1:29" s="1" customFormat="1" ht="9" customHeight="1" x14ac:dyDescent="0.2">
      <c r="A15" s="186"/>
    </row>
    <row r="16" spans="1:29" s="1" customFormat="1" ht="14.25" x14ac:dyDescent="0.2">
      <c r="A16" s="347" t="s">
        <v>297</v>
      </c>
    </row>
    <row r="17" spans="1:32" s="1" customFormat="1" ht="9" customHeight="1" x14ac:dyDescent="0.2">
      <c r="A17" s="186"/>
    </row>
    <row r="18" spans="1:32" s="1" customFormat="1" ht="14.25" x14ac:dyDescent="0.2">
      <c r="A18" s="347" t="s">
        <v>298</v>
      </c>
      <c r="AB18" s="47"/>
    </row>
    <row r="19" spans="1:32" s="1" customFormat="1" ht="9" customHeight="1" x14ac:dyDescent="0.2"/>
    <row r="20" spans="1:32" s="1" customFormat="1" ht="14.25" x14ac:dyDescent="0.2">
      <c r="A20" s="186" t="s">
        <v>300</v>
      </c>
      <c r="F20" s="752" t="str">
        <f>IF(UNTERST_WOHNS&lt;&gt;"",UNTERST_WOHNS,"")</f>
        <v/>
      </c>
      <c r="G20" s="752"/>
      <c r="H20" s="752"/>
      <c r="I20" s="752"/>
      <c r="J20" s="752"/>
      <c r="K20" s="752"/>
      <c r="M20" s="186" t="s">
        <v>301</v>
      </c>
    </row>
    <row r="21" spans="1:32" s="1" customFormat="1" ht="9" customHeight="1" x14ac:dyDescent="0.2"/>
    <row r="22" spans="1:32" s="1" customFormat="1" ht="14.25" x14ac:dyDescent="0.2">
      <c r="A22" s="186" t="s">
        <v>302</v>
      </c>
      <c r="O22" s="752" t="str">
        <f>IF(UNTERST_WOHNS&lt;&gt;"",UNTERST_WOHNS,"")</f>
        <v/>
      </c>
      <c r="P22" s="752"/>
      <c r="Q22" s="752"/>
      <c r="R22" s="752"/>
      <c r="S22" s="752"/>
      <c r="T22" s="752"/>
      <c r="U22" s="752"/>
      <c r="V22" s="347" t="s">
        <v>303</v>
      </c>
    </row>
    <row r="23" spans="1:32" s="1" customFormat="1" ht="9" customHeight="1" x14ac:dyDescent="0.2"/>
    <row r="24" spans="1:32" s="1" customFormat="1" ht="14.25" x14ac:dyDescent="0.2">
      <c r="A24" s="186" t="s">
        <v>304</v>
      </c>
    </row>
    <row r="25" spans="1:32" s="1" customFormat="1" ht="9" customHeight="1" x14ac:dyDescent="0.2"/>
    <row r="26" spans="1:32" s="1" customFormat="1" ht="14.25" x14ac:dyDescent="0.2">
      <c r="A26" s="186" t="s">
        <v>305</v>
      </c>
      <c r="E26" s="752" t="str">
        <f>IF(UNTERST_WOHNS&lt;&gt;"",UNTERST_WOHNS,"")</f>
        <v/>
      </c>
      <c r="F26" s="752"/>
      <c r="G26" s="752"/>
      <c r="H26" s="752"/>
      <c r="I26" s="752"/>
      <c r="J26" s="752"/>
      <c r="K26" s="752"/>
      <c r="L26" s="347" t="s">
        <v>306</v>
      </c>
      <c r="N26" s="28"/>
    </row>
    <row r="27" spans="1:32" s="1" customFormat="1" ht="9" customHeight="1" x14ac:dyDescent="0.2"/>
    <row r="28" spans="1:32" s="1" customFormat="1" ht="14.25" x14ac:dyDescent="0.2">
      <c r="A28" s="347" t="s">
        <v>307</v>
      </c>
    </row>
    <row r="29" spans="1:32" s="1" customFormat="1" ht="9" customHeight="1" x14ac:dyDescent="0.2"/>
    <row r="30" spans="1:32" s="1" customFormat="1" ht="9.9499999999999993" customHeight="1" x14ac:dyDescent="0.2">
      <c r="AA30" s="744"/>
      <c r="AB30" s="744"/>
      <c r="AC30" s="744"/>
      <c r="AD30" s="744"/>
      <c r="AE30" s="744"/>
      <c r="AF30" s="744"/>
    </row>
    <row r="31" spans="1:32" s="1" customFormat="1" ht="9.9499999999999993" customHeight="1" x14ac:dyDescent="0.2">
      <c r="A31" s="78" t="str">
        <f>IF(Gesuch!A103="","",Gesuch!A103)</f>
        <v/>
      </c>
    </row>
    <row r="32" spans="1:32" s="1" customFormat="1" ht="9.9499999999999993" customHeight="1" x14ac:dyDescent="0.2">
      <c r="A32" s="78" t="str">
        <f>IF(Gesuch!E103="","",Gesuch!E103)</f>
        <v/>
      </c>
    </row>
    <row r="33" spans="1:39" s="1" customFormat="1" ht="14.25" x14ac:dyDescent="0.2">
      <c r="A33" s="329" t="s">
        <v>289</v>
      </c>
      <c r="B33" s="329"/>
      <c r="C33" s="329"/>
      <c r="D33" s="329"/>
      <c r="E33" s="329"/>
      <c r="F33" s="186"/>
      <c r="G33" s="186"/>
      <c r="H33" s="186"/>
      <c r="I33" s="186"/>
      <c r="J33" s="186"/>
      <c r="K33" s="186"/>
      <c r="L33" s="338"/>
      <c r="M33" s="338" t="s">
        <v>308</v>
      </c>
      <c r="N33" s="338"/>
      <c r="O33" s="338"/>
      <c r="P33" s="338"/>
      <c r="Q33" s="338"/>
      <c r="R33" s="338"/>
      <c r="S33" s="338"/>
      <c r="T33" s="338"/>
      <c r="U33" s="338"/>
    </row>
    <row r="34" spans="1:39" s="1" customFormat="1" ht="9.9499999999999993" customHeight="1" x14ac:dyDescent="0.2"/>
    <row r="35" spans="1:39" s="1" customFormat="1" ht="14.25" x14ac:dyDescent="0.2">
      <c r="K35" s="759"/>
      <c r="L35" s="759"/>
      <c r="N35" s="35"/>
      <c r="O35" s="35"/>
      <c r="AF35" s="25"/>
      <c r="AG35" s="25"/>
      <c r="AH35" s="25"/>
      <c r="AI35" s="25"/>
      <c r="AJ35" s="25"/>
      <c r="AK35" s="25"/>
      <c r="AL35" s="25"/>
      <c r="AM35" s="25"/>
    </row>
    <row r="36" spans="1:39" s="1" customFormat="1" ht="14.25" x14ac:dyDescent="0.2"/>
    <row r="37" spans="1:39" s="1" customFormat="1" ht="14.25" x14ac:dyDescent="0.2">
      <c r="A37" s="762"/>
      <c r="B37" s="762"/>
    </row>
    <row r="38" spans="1:39" s="1" customFormat="1" ht="15" x14ac:dyDescent="0.2">
      <c r="A38" s="760" t="str">
        <f ca="1">Merkblatt!A59</f>
        <v>, 05.12.2024</v>
      </c>
      <c r="B38" s="760"/>
      <c r="C38" s="760"/>
      <c r="D38" s="760"/>
      <c r="E38" s="760"/>
      <c r="F38" s="760"/>
      <c r="G38" s="760"/>
      <c r="H38" s="760"/>
      <c r="I38" s="760"/>
      <c r="J38" s="760"/>
      <c r="K38" s="112"/>
      <c r="L38" s="112"/>
      <c r="M38" s="662" t="str">
        <f>SUBSTITUTE(GS_NAME&amp; " " &amp; GS_VORNAME,"&lt;", "")</f>
        <v xml:space="preserve"> </v>
      </c>
      <c r="N38" s="662"/>
      <c r="O38" s="662"/>
      <c r="P38" s="662"/>
      <c r="Q38" s="662"/>
      <c r="R38" s="662"/>
      <c r="S38" s="662"/>
      <c r="T38" s="662"/>
      <c r="U38" s="186"/>
      <c r="V38" s="662" t="str">
        <f>SUBSTITUTE(GS_ZivHeiName &amp; " " &amp; GS_ZivHeiVorname,"&lt;", "")</f>
        <v xml:space="preserve"> </v>
      </c>
      <c r="W38" s="662"/>
      <c r="X38" s="662"/>
      <c r="Y38" s="662"/>
      <c r="Z38" s="662"/>
      <c r="AA38" s="662"/>
      <c r="AB38" s="662"/>
      <c r="AC38" s="80"/>
    </row>
    <row r="39" spans="1:39" ht="15"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row>
    <row r="40" spans="1:39" ht="15"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3"/>
    </row>
    <row r="41" spans="1:39" ht="15" x14ac:dyDescent="0.2">
      <c r="A41" s="112"/>
      <c r="B41" s="112"/>
      <c r="C41" s="112"/>
      <c r="D41" s="112"/>
      <c r="E41" s="112"/>
      <c r="F41" s="112"/>
      <c r="G41" s="112"/>
      <c r="H41" s="112"/>
      <c r="I41" s="112"/>
      <c r="J41" s="112"/>
      <c r="K41" s="112"/>
      <c r="L41" s="112"/>
      <c r="M41" s="112"/>
      <c r="N41" s="112"/>
      <c r="O41" s="112"/>
      <c r="P41" s="112"/>
      <c r="Q41" s="112"/>
      <c r="R41" s="112"/>
      <c r="S41" s="112"/>
      <c r="T41" s="114"/>
      <c r="U41" s="112"/>
      <c r="V41" s="112"/>
      <c r="W41" s="112"/>
      <c r="X41" s="112"/>
      <c r="Y41" s="112"/>
      <c r="Z41" s="112"/>
      <c r="AA41" s="112"/>
      <c r="AB41" s="112"/>
    </row>
    <row r="42" spans="1:39" ht="15"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86"/>
    </row>
    <row r="43" spans="1:39" ht="15.75" x14ac:dyDescent="0.25">
      <c r="A43" s="16" t="s">
        <v>309</v>
      </c>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row>
    <row r="44" spans="1:39" ht="15"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row>
    <row r="45" spans="1:39" ht="15" x14ac:dyDescent="0.2">
      <c r="A45" s="112" t="s">
        <v>7</v>
      </c>
      <c r="B45" s="758"/>
      <c r="C45" s="758"/>
      <c r="D45" s="758"/>
      <c r="E45" s="758"/>
      <c r="F45" s="758"/>
      <c r="G45" s="758"/>
      <c r="H45" s="758"/>
      <c r="I45" s="758"/>
      <c r="J45" s="758"/>
      <c r="K45" s="758"/>
      <c r="L45" s="758"/>
      <c r="M45" s="758"/>
      <c r="N45" s="758"/>
      <c r="O45" s="758"/>
      <c r="P45" s="758"/>
      <c r="Q45" s="758"/>
      <c r="R45" s="758"/>
      <c r="S45" s="758"/>
      <c r="T45" s="758"/>
      <c r="U45" s="115"/>
      <c r="V45" s="112"/>
      <c r="W45" s="112"/>
      <c r="X45" s="112"/>
      <c r="Y45" s="112"/>
      <c r="Z45" s="112"/>
      <c r="AA45" s="112"/>
      <c r="AB45" s="112"/>
    </row>
    <row r="46" spans="1:39" ht="15" x14ac:dyDescent="0.2">
      <c r="A46" s="112" t="s">
        <v>7</v>
      </c>
      <c r="B46" s="758"/>
      <c r="C46" s="758"/>
      <c r="D46" s="758"/>
      <c r="E46" s="758"/>
      <c r="F46" s="758"/>
      <c r="G46" s="758"/>
      <c r="H46" s="758"/>
      <c r="I46" s="758"/>
      <c r="J46" s="758"/>
      <c r="K46" s="758"/>
      <c r="L46" s="758"/>
      <c r="M46" s="758"/>
      <c r="N46" s="758"/>
      <c r="O46" s="758"/>
      <c r="P46" s="758"/>
      <c r="Q46" s="758"/>
      <c r="R46" s="758"/>
      <c r="S46" s="758"/>
      <c r="T46" s="758"/>
      <c r="U46" s="112"/>
      <c r="V46" s="112"/>
      <c r="W46" s="112"/>
      <c r="X46" s="112"/>
      <c r="Y46" s="112"/>
      <c r="Z46" s="112"/>
      <c r="AA46" s="112"/>
      <c r="AB46" s="112"/>
    </row>
    <row r="47" spans="1:39" ht="15"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row>
    <row r="48" spans="1:39" ht="15" hidden="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row>
    <row r="49" spans="1:28" ht="14.25" hidden="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ht="14.25" hidden="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idden="1" x14ac:dyDescent="0.2"/>
    <row r="52" spans="1:28" hidden="1" x14ac:dyDescent="0.2"/>
    <row r="53" spans="1:28" hidden="1" x14ac:dyDescent="0.2"/>
    <row r="54" spans="1:28" hidden="1" x14ac:dyDescent="0.2"/>
    <row r="55" spans="1:28" hidden="1" x14ac:dyDescent="0.2"/>
    <row r="56" spans="1:28" hidden="1" x14ac:dyDescent="0.2"/>
    <row r="57" spans="1:28" hidden="1" x14ac:dyDescent="0.2"/>
    <row r="58" spans="1:28" hidden="1" x14ac:dyDescent="0.2"/>
    <row r="59" spans="1:28" hidden="1" x14ac:dyDescent="0.2"/>
    <row r="60" spans="1:28" hidden="1" x14ac:dyDescent="0.2"/>
    <row r="61" spans="1:28" hidden="1" x14ac:dyDescent="0.2"/>
    <row r="62" spans="1:28" hidden="1" x14ac:dyDescent="0.2"/>
    <row r="63" spans="1:28" hidden="1" x14ac:dyDescent="0.2"/>
    <row r="64" spans="1:2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A1:AC1"/>
    <mergeCell ref="Z8:AB8"/>
    <mergeCell ref="K9:M9"/>
    <mergeCell ref="A7:J7"/>
    <mergeCell ref="K7:M7"/>
    <mergeCell ref="N9:T9"/>
    <mergeCell ref="N7:T7"/>
    <mergeCell ref="X9:AB9"/>
    <mergeCell ref="X7:AB7"/>
    <mergeCell ref="F20:K20"/>
    <mergeCell ref="A9:J9"/>
    <mergeCell ref="A37:B37"/>
    <mergeCell ref="AA30:AF30"/>
    <mergeCell ref="E26:K26"/>
    <mergeCell ref="O22:U22"/>
    <mergeCell ref="D12:O12"/>
    <mergeCell ref="V38:AB38"/>
    <mergeCell ref="B46:T46"/>
    <mergeCell ref="K35:L35"/>
    <mergeCell ref="B45:T45"/>
    <mergeCell ref="M38:T38"/>
    <mergeCell ref="A38:J38"/>
  </mergeCells>
  <pageMargins left="0.59055118110236227" right="0.59055118110236227" top="0.6692913385826772" bottom="0.74803149606299213" header="0.39370078740157483" footer="0.35433070866141736"/>
  <pageSetup paperSize="9" scale="94" orientation="portrait" r:id="rId1"/>
  <headerFooter alignWithMargins="0"/>
  <colBreaks count="1" manualBreakCount="1">
    <brk id="28" max="4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0000"/>
    <pageSetUpPr fitToPage="1"/>
  </sheetPr>
  <dimension ref="A1:Q99"/>
  <sheetViews>
    <sheetView showGridLines="0" zoomScaleNormal="100" workbookViewId="0">
      <selection sqref="A1:G1"/>
    </sheetView>
  </sheetViews>
  <sheetFormatPr baseColWidth="10" defaultColWidth="11.5703125" defaultRowHeight="12.75" x14ac:dyDescent="0.2"/>
  <cols>
    <col min="1" max="6" width="11.5703125" style="80" customWidth="1"/>
    <col min="7" max="7" width="18.7109375" style="80" customWidth="1"/>
    <col min="8" max="26" width="0" style="80" hidden="1" customWidth="1"/>
    <col min="27" max="16384" width="11.5703125" style="80"/>
  </cols>
  <sheetData>
    <row r="1" spans="1:8" ht="27" x14ac:dyDescent="0.35">
      <c r="A1" s="772" t="s">
        <v>310</v>
      </c>
      <c r="B1" s="773"/>
      <c r="C1" s="773"/>
      <c r="D1" s="773"/>
      <c r="E1" s="773"/>
      <c r="F1" s="773"/>
      <c r="G1" s="774"/>
    </row>
    <row r="2" spans="1:8" ht="30" customHeight="1" x14ac:dyDescent="0.2">
      <c r="A2" s="775" t="s">
        <v>338</v>
      </c>
      <c r="B2" s="776"/>
      <c r="C2" s="776"/>
      <c r="D2" s="776"/>
      <c r="E2" s="776"/>
      <c r="F2" s="776"/>
      <c r="G2" s="777"/>
    </row>
    <row r="3" spans="1:8" x14ac:dyDescent="0.2">
      <c r="A3" s="778" t="s">
        <v>311</v>
      </c>
      <c r="B3" s="779"/>
      <c r="C3" s="779"/>
      <c r="D3" s="779"/>
      <c r="E3" s="779"/>
      <c r="F3" s="779"/>
      <c r="G3" s="779"/>
      <c r="H3" s="117"/>
    </row>
    <row r="4" spans="1:8" s="7" customFormat="1" ht="11.25" x14ac:dyDescent="0.2">
      <c r="A4" s="778" t="s">
        <v>312</v>
      </c>
      <c r="B4" s="780"/>
      <c r="C4" s="780"/>
      <c r="D4" s="780"/>
      <c r="E4" s="780"/>
      <c r="F4" s="780"/>
      <c r="G4" s="780"/>
    </row>
    <row r="5" spans="1:8" s="7" customFormat="1" ht="11.25" x14ac:dyDescent="0.2">
      <c r="A5" s="118"/>
      <c r="B5" s="89"/>
      <c r="C5" s="89"/>
      <c r="D5" s="119"/>
      <c r="E5" s="89"/>
      <c r="F5" s="89"/>
      <c r="G5" s="89"/>
    </row>
    <row r="6" spans="1:8" x14ac:dyDescent="0.2">
      <c r="A6" s="120"/>
    </row>
    <row r="7" spans="1:8" s="6" customFormat="1" x14ac:dyDescent="0.2">
      <c r="A7" s="121" t="s">
        <v>47</v>
      </c>
      <c r="C7" s="782" t="str">
        <f>SUBSTITUTE(GS_NAME &amp; " " &amp; GS_VORNAME,"&lt;", "")</f>
        <v xml:space="preserve"> </v>
      </c>
      <c r="D7" s="783"/>
      <c r="E7" s="783"/>
      <c r="F7" s="122" t="s">
        <v>96</v>
      </c>
      <c r="G7" s="494" t="str">
        <f>IF(BudgetGesuchAb=""," ",BudgetGesuchAb)</f>
        <v xml:space="preserve"> </v>
      </c>
    </row>
    <row r="8" spans="1:8" ht="7.5" customHeight="1" x14ac:dyDescent="0.2">
      <c r="A8" s="120"/>
    </row>
    <row r="9" spans="1:8" s="6" customFormat="1" x14ac:dyDescent="0.2">
      <c r="A9" s="781" t="s">
        <v>112</v>
      </c>
      <c r="B9" s="781"/>
      <c r="C9" s="781"/>
      <c r="D9" s="781"/>
      <c r="E9" s="12"/>
      <c r="F9" s="12"/>
      <c r="G9" s="123" t="s">
        <v>119</v>
      </c>
      <c r="H9" s="12"/>
    </row>
    <row r="11" spans="1:8" s="6" customFormat="1" x14ac:dyDescent="0.2">
      <c r="A11" s="309" t="s">
        <v>19</v>
      </c>
      <c r="B11" s="6" t="s">
        <v>113</v>
      </c>
      <c r="G11" s="497">
        <f>+'Budget Unterstützungseinheit'!I14</f>
        <v>0</v>
      </c>
    </row>
    <row r="12" spans="1:8" ht="15.75" x14ac:dyDescent="0.25">
      <c r="A12" s="124"/>
      <c r="B12" s="16"/>
      <c r="C12" s="112"/>
      <c r="D12" s="112"/>
      <c r="E12" s="112"/>
      <c r="F12" s="112"/>
      <c r="G12" s="6"/>
    </row>
    <row r="13" spans="1:8" s="16" customFormat="1" ht="15.75" x14ac:dyDescent="0.25">
      <c r="A13" s="16" t="s">
        <v>313</v>
      </c>
      <c r="G13" s="12"/>
    </row>
    <row r="14" spans="1:8" x14ac:dyDescent="0.2">
      <c r="G14" s="6"/>
    </row>
    <row r="15" spans="1:8" s="6" customFormat="1" x14ac:dyDescent="0.2">
      <c r="A15" s="125" t="s">
        <v>314</v>
      </c>
      <c r="G15" s="495">
        <f>ROUND((G11/100)*41.3,2)</f>
        <v>0</v>
      </c>
    </row>
    <row r="16" spans="1:8" ht="2.4500000000000002" customHeight="1" x14ac:dyDescent="0.2">
      <c r="A16" s="186"/>
      <c r="G16" s="6"/>
    </row>
    <row r="17" spans="1:7" ht="14.25" customHeight="1" x14ac:dyDescent="0.2">
      <c r="A17" s="125" t="s">
        <v>315</v>
      </c>
      <c r="B17" s="6"/>
      <c r="C17" s="6"/>
      <c r="D17" s="6"/>
      <c r="G17" s="495">
        <f>ROUND((G11/100)*9.8,2)</f>
        <v>0</v>
      </c>
    </row>
    <row r="18" spans="1:7" ht="2.4500000000000002" customHeight="1" x14ac:dyDescent="0.2">
      <c r="A18" s="186"/>
      <c r="G18" s="6"/>
    </row>
    <row r="19" spans="1:7" s="6" customFormat="1" x14ac:dyDescent="0.2">
      <c r="A19" s="125" t="s">
        <v>316</v>
      </c>
      <c r="G19" s="495">
        <f>ROUND((G11/100)*4.7,2)</f>
        <v>0</v>
      </c>
    </row>
    <row r="20" spans="1:7" ht="2.4500000000000002" customHeight="1" x14ac:dyDescent="0.2">
      <c r="A20" s="186"/>
      <c r="G20" s="6"/>
    </row>
    <row r="21" spans="1:7" s="6" customFormat="1" x14ac:dyDescent="0.2">
      <c r="A21" s="125" t="s">
        <v>317</v>
      </c>
    </row>
    <row r="22" spans="1:7" s="6" customFormat="1" x14ac:dyDescent="0.2">
      <c r="A22" s="6" t="s">
        <v>318</v>
      </c>
      <c r="B22" s="404"/>
      <c r="G22" s="495">
        <f>ROUND((G11/100)*4.2,2)</f>
        <v>0</v>
      </c>
    </row>
    <row r="23" spans="1:7" ht="2.4500000000000002" customHeight="1" x14ac:dyDescent="0.2">
      <c r="A23" s="186"/>
      <c r="G23" s="6"/>
    </row>
    <row r="24" spans="1:7" s="6" customFormat="1" x14ac:dyDescent="0.2">
      <c r="A24" s="6" t="s">
        <v>319</v>
      </c>
    </row>
    <row r="25" spans="1:7" s="6" customFormat="1" x14ac:dyDescent="0.2">
      <c r="A25" s="6" t="s">
        <v>320</v>
      </c>
      <c r="G25" s="495">
        <f>ROUND((G11/100)*9.6,2)</f>
        <v>0</v>
      </c>
    </row>
    <row r="26" spans="1:7" ht="2.4500000000000002" customHeight="1" x14ac:dyDescent="0.2">
      <c r="A26" s="186"/>
      <c r="G26" s="6"/>
    </row>
    <row r="27" spans="1:7" s="6" customFormat="1" x14ac:dyDescent="0.2">
      <c r="A27" s="6" t="s">
        <v>321</v>
      </c>
    </row>
    <row r="28" spans="1:7" s="6" customFormat="1" x14ac:dyDescent="0.2">
      <c r="A28" s="6" t="s">
        <v>322</v>
      </c>
      <c r="G28" s="495">
        <f>ROUND((G11/100)*6.1,2)</f>
        <v>0</v>
      </c>
    </row>
    <row r="29" spans="1:7" ht="2.4500000000000002" customHeight="1" x14ac:dyDescent="0.2">
      <c r="A29" s="186"/>
      <c r="G29" s="6"/>
    </row>
    <row r="30" spans="1:7" s="6" customFormat="1" x14ac:dyDescent="0.2">
      <c r="A30" s="6" t="s">
        <v>323</v>
      </c>
      <c r="G30" s="495">
        <f>ROUND((G11/100)*8.8,2)</f>
        <v>0</v>
      </c>
    </row>
    <row r="31" spans="1:7" ht="2.4500000000000002" customHeight="1" x14ac:dyDescent="0.2">
      <c r="A31" s="186"/>
      <c r="G31" s="6"/>
    </row>
    <row r="32" spans="1:7" s="6" customFormat="1" x14ac:dyDescent="0.2">
      <c r="A32" s="6" t="s">
        <v>324</v>
      </c>
    </row>
    <row r="33" spans="1:7" s="6" customFormat="1" x14ac:dyDescent="0.2">
      <c r="A33" s="6" t="s">
        <v>325</v>
      </c>
      <c r="G33" s="495">
        <f>ROUND((G11/100)*13.3,2)</f>
        <v>0</v>
      </c>
    </row>
    <row r="34" spans="1:7" ht="2.4500000000000002" customHeight="1" x14ac:dyDescent="0.2">
      <c r="A34" s="186"/>
      <c r="G34" s="6"/>
    </row>
    <row r="35" spans="1:7" s="6" customFormat="1" x14ac:dyDescent="0.2">
      <c r="A35" s="6" t="s">
        <v>326</v>
      </c>
      <c r="G35" s="495">
        <f>ROUND((G11/100)*2.2,2)</f>
        <v>0</v>
      </c>
    </row>
    <row r="36" spans="1:7" ht="8.25" customHeight="1" x14ac:dyDescent="0.2">
      <c r="A36" s="186"/>
      <c r="G36" s="126">
        <f>SUM(G15:G35)</f>
        <v>0</v>
      </c>
    </row>
    <row r="37" spans="1:7" s="6" customFormat="1" x14ac:dyDescent="0.2">
      <c r="A37" s="12" t="s">
        <v>327</v>
      </c>
      <c r="G37" s="495">
        <f>ROUND(G36,0)</f>
        <v>0</v>
      </c>
    </row>
    <row r="38" spans="1:7" s="6" customFormat="1" ht="7.5" customHeight="1" x14ac:dyDescent="0.2">
      <c r="A38" s="12"/>
      <c r="G38" s="127"/>
    </row>
    <row r="39" spans="1:7" s="6" customFormat="1" x14ac:dyDescent="0.2">
      <c r="A39" s="6" t="s">
        <v>44</v>
      </c>
      <c r="B39" s="6" t="s">
        <v>121</v>
      </c>
      <c r="G39" s="495">
        <f>+'Budget Unterstützungseinheit'!B30_Miete+'Budget Unterstützungseinheit'!B30_NK</f>
        <v>0</v>
      </c>
    </row>
    <row r="40" spans="1:7" s="6" customFormat="1" x14ac:dyDescent="0.2">
      <c r="A40" s="6" t="s">
        <v>34</v>
      </c>
      <c r="B40" s="6" t="s">
        <v>328</v>
      </c>
      <c r="G40" s="495">
        <f>+'Budget Unterstützungseinheit'!B41_KVG-'Budget Unterstützungseinheit'!I85</f>
        <v>0</v>
      </c>
    </row>
    <row r="41" spans="1:7" s="6" customFormat="1" x14ac:dyDescent="0.2">
      <c r="B41" s="6" t="s">
        <v>329</v>
      </c>
      <c r="G41" s="495">
        <f>+'Budget Unterstützungseinheit'!I27+'Budget Unterstützungseinheit'!I29</f>
        <v>0</v>
      </c>
    </row>
    <row r="42" spans="1:7" s="6" customFormat="1" ht="7.5" customHeight="1" x14ac:dyDescent="0.2">
      <c r="A42" s="12"/>
      <c r="G42" s="128"/>
    </row>
    <row r="43" spans="1:7" s="6" customFormat="1" x14ac:dyDescent="0.2">
      <c r="A43" s="129" t="s">
        <v>35</v>
      </c>
      <c r="B43" s="129" t="s">
        <v>330</v>
      </c>
      <c r="G43" s="130"/>
    </row>
    <row r="44" spans="1:7" x14ac:dyDescent="0.2">
      <c r="A44" s="6" t="s">
        <v>25</v>
      </c>
      <c r="B44" s="6" t="s">
        <v>129</v>
      </c>
      <c r="C44" s="247"/>
      <c r="D44" s="247"/>
      <c r="E44" s="247"/>
      <c r="F44" s="192"/>
      <c r="G44" s="130"/>
    </row>
    <row r="45" spans="1:7" x14ac:dyDescent="0.2">
      <c r="A45" s="182"/>
      <c r="B45" s="784" t="str">
        <f>IF('Budget Unterstützungseinheit'!B34="","",'Budget Unterstützungseinheit'!B34)</f>
        <v/>
      </c>
      <c r="C45" s="784"/>
      <c r="D45" s="784"/>
      <c r="E45" s="784"/>
      <c r="F45" s="192"/>
      <c r="G45" s="496" t="str">
        <f>IF('Budget Unterstützungseinheit'!I34="","",'Budget Unterstützungseinheit'!I34)</f>
        <v/>
      </c>
    </row>
    <row r="46" spans="1:7" x14ac:dyDescent="0.2">
      <c r="A46" s="182"/>
      <c r="B46" s="784" t="str">
        <f>IF('Budget Unterstützungseinheit'!B35="","",'Budget Unterstützungseinheit'!B35)</f>
        <v/>
      </c>
      <c r="C46" s="784"/>
      <c r="D46" s="784"/>
      <c r="E46" s="784"/>
      <c r="F46" s="192"/>
      <c r="G46" s="496" t="str">
        <f>IF('Budget Unterstützungseinheit'!I35="","",'Budget Unterstützungseinheit'!I35)</f>
        <v/>
      </c>
    </row>
    <row r="47" spans="1:7" x14ac:dyDescent="0.2">
      <c r="A47" s="182"/>
      <c r="B47" s="784" t="str">
        <f>IF('Budget Unterstützungseinheit'!B36="","",'Budget Unterstützungseinheit'!B36)</f>
        <v/>
      </c>
      <c r="C47" s="784"/>
      <c r="D47" s="784"/>
      <c r="E47" s="784"/>
      <c r="F47" s="192"/>
      <c r="G47" s="496" t="str">
        <f>IF('Budget Unterstützungseinheit'!I36="","",'Budget Unterstützungseinheit'!I36)</f>
        <v/>
      </c>
    </row>
    <row r="48" spans="1:7" x14ac:dyDescent="0.2">
      <c r="A48" s="183"/>
      <c r="B48" s="247"/>
      <c r="C48" s="247"/>
      <c r="D48" s="247"/>
      <c r="E48" s="247"/>
      <c r="F48" s="192"/>
      <c r="G48" s="130"/>
    </row>
    <row r="49" spans="1:7" x14ac:dyDescent="0.2">
      <c r="A49" s="6" t="s">
        <v>36</v>
      </c>
      <c r="B49" s="6" t="s">
        <v>165</v>
      </c>
      <c r="C49" s="247"/>
      <c r="D49" s="247"/>
      <c r="E49" s="247"/>
      <c r="F49" s="192"/>
      <c r="G49" s="130"/>
    </row>
    <row r="50" spans="1:7" x14ac:dyDescent="0.2">
      <c r="A50" s="182"/>
      <c r="B50" s="784" t="str">
        <f>IF('Budget Unterstützungseinheit'!B40="","",'Budget Unterstützungseinheit'!B40)</f>
        <v/>
      </c>
      <c r="C50" s="784"/>
      <c r="D50" s="784"/>
      <c r="E50" s="784"/>
      <c r="F50" s="192"/>
      <c r="G50" s="496" t="str">
        <f>IF('Budget Unterstützungseinheit'!I40="","",'Budget Unterstützungseinheit'!I40)</f>
        <v/>
      </c>
    </row>
    <row r="51" spans="1:7" x14ac:dyDescent="0.2">
      <c r="A51" s="182"/>
      <c r="B51" s="784" t="str">
        <f>IF('Budget Unterstützungseinheit'!B41="","",'Budget Unterstützungseinheit'!B41)</f>
        <v/>
      </c>
      <c r="C51" s="784"/>
      <c r="D51" s="784"/>
      <c r="E51" s="784"/>
      <c r="F51" s="192"/>
      <c r="G51" s="496" t="str">
        <f>IF('Budget Unterstützungseinheit'!I41="","",'Budget Unterstützungseinheit'!I41)</f>
        <v/>
      </c>
    </row>
    <row r="52" spans="1:7" x14ac:dyDescent="0.2">
      <c r="A52" s="182"/>
      <c r="B52" s="784" t="str">
        <f>IF('Budget Unterstützungseinheit'!B42="","",'Budget Unterstützungseinheit'!B42)</f>
        <v/>
      </c>
      <c r="C52" s="784"/>
      <c r="D52" s="784"/>
      <c r="E52" s="784"/>
      <c r="F52" s="192"/>
      <c r="G52" s="496" t="str">
        <f>IF('Budget Unterstützungseinheit'!I42="","",'Budget Unterstützungseinheit'!I42)</f>
        <v/>
      </c>
    </row>
    <row r="53" spans="1:7" x14ac:dyDescent="0.2">
      <c r="A53" s="183"/>
      <c r="B53" s="247"/>
      <c r="C53" s="247"/>
      <c r="D53" s="247"/>
      <c r="E53" s="247"/>
      <c r="F53" s="192"/>
      <c r="G53" s="130"/>
    </row>
    <row r="54" spans="1:7" x14ac:dyDescent="0.2">
      <c r="A54" s="6" t="s">
        <v>27</v>
      </c>
      <c r="B54" s="80" t="s">
        <v>131</v>
      </c>
      <c r="C54" s="247"/>
      <c r="D54" s="184"/>
      <c r="E54" s="247"/>
      <c r="F54" s="192"/>
      <c r="G54" s="130"/>
    </row>
    <row r="55" spans="1:7" x14ac:dyDescent="0.2">
      <c r="A55" s="183"/>
      <c r="B55" s="784" t="str">
        <f>IF('Budget Unterstützungseinheit'!B46="","",'Budget Unterstützungseinheit'!B46)</f>
        <v/>
      </c>
      <c r="C55" s="784"/>
      <c r="D55" s="784"/>
      <c r="E55" s="784"/>
      <c r="F55" s="192"/>
      <c r="G55" s="496" t="str">
        <f>IF('Budget Unterstützungseinheit'!I46="","",'Budget Unterstützungseinheit'!I46)</f>
        <v/>
      </c>
    </row>
    <row r="56" spans="1:7" x14ac:dyDescent="0.2">
      <c r="A56" s="183"/>
      <c r="B56" s="784" t="str">
        <f>IF('Budget Unterstützungseinheit'!B47="","",'Budget Unterstützungseinheit'!B47)</f>
        <v/>
      </c>
      <c r="C56" s="784"/>
      <c r="D56" s="784"/>
      <c r="E56" s="784"/>
      <c r="F56" s="192"/>
      <c r="G56" s="496" t="str">
        <f>IF('Budget Unterstützungseinheit'!I47="","",'Budget Unterstützungseinheit'!I47)</f>
        <v/>
      </c>
    </row>
    <row r="57" spans="1:7" x14ac:dyDescent="0.2">
      <c r="A57" s="183"/>
      <c r="B57" s="784" t="str">
        <f>IF('Budget Unterstützungseinheit'!B48="","",'Budget Unterstützungseinheit'!B48)</f>
        <v/>
      </c>
      <c r="C57" s="784"/>
      <c r="D57" s="784"/>
      <c r="E57" s="784"/>
      <c r="F57" s="192"/>
      <c r="G57" s="496" t="str">
        <f>IF('Budget Unterstützungseinheit'!I48="","",'Budget Unterstützungseinheit'!I48)</f>
        <v/>
      </c>
    </row>
    <row r="58" spans="1:7" x14ac:dyDescent="0.2">
      <c r="A58" s="183"/>
      <c r="B58" s="247"/>
      <c r="C58" s="247"/>
      <c r="D58" s="247"/>
      <c r="E58" s="247"/>
      <c r="F58" s="192"/>
      <c r="G58" s="130"/>
    </row>
    <row r="59" spans="1:7" x14ac:dyDescent="0.2">
      <c r="A59" s="6" t="s">
        <v>28</v>
      </c>
      <c r="B59" s="80" t="s">
        <v>132</v>
      </c>
      <c r="C59" s="247"/>
      <c r="D59" s="247"/>
      <c r="E59" s="247"/>
      <c r="F59" s="192"/>
      <c r="G59" s="130"/>
    </row>
    <row r="60" spans="1:7" x14ac:dyDescent="0.2">
      <c r="A60" s="183"/>
      <c r="B60" s="784" t="str">
        <f>IF('Budget Unterstützungseinheit'!B52="","",'Budget Unterstützungseinheit'!B52)</f>
        <v/>
      </c>
      <c r="C60" s="784"/>
      <c r="D60" s="784"/>
      <c r="E60" s="784"/>
      <c r="F60" s="192"/>
      <c r="G60" s="496" t="str">
        <f>IF('Budget Unterstützungseinheit'!I52="","",'Budget Unterstützungseinheit'!I52)</f>
        <v/>
      </c>
    </row>
    <row r="61" spans="1:7" x14ac:dyDescent="0.2">
      <c r="A61" s="183"/>
      <c r="B61" s="784" t="str">
        <f>IF('Budget Unterstützungseinheit'!B53="","",'Budget Unterstützungseinheit'!B53)</f>
        <v/>
      </c>
      <c r="C61" s="784"/>
      <c r="D61" s="784"/>
      <c r="E61" s="784"/>
      <c r="F61" s="192"/>
      <c r="G61" s="496" t="str">
        <f>IF('Budget Unterstützungseinheit'!I53="","",'Budget Unterstützungseinheit'!I53)</f>
        <v/>
      </c>
    </row>
    <row r="62" spans="1:7" x14ac:dyDescent="0.2">
      <c r="A62" s="183"/>
      <c r="B62" s="784" t="str">
        <f>IF('Budget Unterstützungseinheit'!B54="","",'Budget Unterstützungseinheit'!B54)</f>
        <v/>
      </c>
      <c r="C62" s="784"/>
      <c r="D62" s="784"/>
      <c r="E62" s="784"/>
      <c r="F62" s="192"/>
      <c r="G62" s="496" t="str">
        <f>IF('Budget Unterstützungseinheit'!I54="","",'Budget Unterstützungseinheit'!I54)</f>
        <v/>
      </c>
    </row>
    <row r="63" spans="1:7" x14ac:dyDescent="0.2">
      <c r="A63" s="183"/>
      <c r="B63" s="247"/>
      <c r="C63" s="247"/>
      <c r="D63" s="247"/>
      <c r="E63" s="247"/>
      <c r="F63" s="192"/>
      <c r="G63" s="130"/>
    </row>
    <row r="64" spans="1:7" x14ac:dyDescent="0.2">
      <c r="A64" s="80" t="s">
        <v>133</v>
      </c>
      <c r="B64" s="192"/>
      <c r="C64" s="247"/>
      <c r="D64" s="247"/>
      <c r="E64" s="247"/>
      <c r="F64" s="192"/>
      <c r="G64" s="130"/>
    </row>
    <row r="65" spans="1:17" x14ac:dyDescent="0.2">
      <c r="A65" s="183"/>
      <c r="B65" s="784" t="str">
        <f>IF('Budget Unterstützungseinheit'!B58="","",'Budget Unterstützungseinheit'!B58)</f>
        <v/>
      </c>
      <c r="C65" s="784"/>
      <c r="D65" s="784"/>
      <c r="E65" s="784"/>
      <c r="F65" s="192"/>
      <c r="G65" s="496" t="str">
        <f>IF('Budget Unterstützungseinheit'!I58="","",'Budget Unterstützungseinheit'!I58)</f>
        <v/>
      </c>
    </row>
    <row r="66" spans="1:17" x14ac:dyDescent="0.2">
      <c r="A66" s="183"/>
      <c r="B66" s="784" t="str">
        <f>IF('Budget Unterstützungseinheit'!B59="","",'Budget Unterstützungseinheit'!B59)</f>
        <v/>
      </c>
      <c r="C66" s="784"/>
      <c r="D66" s="784"/>
      <c r="E66" s="784"/>
      <c r="F66" s="192"/>
      <c r="G66" s="496" t="str">
        <f>IF('Budget Unterstützungseinheit'!I59="","",'Budget Unterstützungseinheit'!I59)</f>
        <v/>
      </c>
    </row>
    <row r="67" spans="1:17" x14ac:dyDescent="0.2">
      <c r="A67" s="192"/>
      <c r="B67" s="192"/>
      <c r="C67" s="192"/>
      <c r="D67" s="192"/>
      <c r="E67" s="192"/>
      <c r="F67" s="192"/>
      <c r="G67" s="130"/>
    </row>
    <row r="68" spans="1:17" x14ac:dyDescent="0.2">
      <c r="A68" s="12" t="s">
        <v>331</v>
      </c>
      <c r="B68" s="12" t="s">
        <v>332</v>
      </c>
    </row>
    <row r="69" spans="1:17" x14ac:dyDescent="0.2">
      <c r="B69" s="784" t="str">
        <f>IF('Budget Unterstützungseinheit'!A100="","",'Budget Unterstützungseinheit'!A100)</f>
        <v/>
      </c>
      <c r="C69" s="784"/>
      <c r="D69" s="784"/>
      <c r="E69" s="784"/>
      <c r="G69" s="496" t="str">
        <f>IF('Budget Unterstützungseinheit'!I100="","",'Budget Unterstützungseinheit'!I100)</f>
        <v/>
      </c>
    </row>
    <row r="70" spans="1:17" x14ac:dyDescent="0.2">
      <c r="B70" s="784" t="str">
        <f>IF('Budget Unterstützungseinheit'!A101="","",'Budget Unterstützungseinheit'!A101)</f>
        <v/>
      </c>
      <c r="C70" s="784"/>
      <c r="D70" s="784"/>
      <c r="E70" s="784"/>
      <c r="G70" s="496" t="str">
        <f>IF('Budget Unterstützungseinheit'!I101="","",'Budget Unterstützungseinheit'!I101)</f>
        <v/>
      </c>
    </row>
    <row r="71" spans="1:17" x14ac:dyDescent="0.2">
      <c r="B71" s="784" t="str">
        <f>IF('Budget Unterstützungseinheit'!A102="","",'Budget Unterstützungseinheit'!A102)</f>
        <v/>
      </c>
      <c r="C71" s="784"/>
      <c r="D71" s="784"/>
      <c r="E71" s="784"/>
      <c r="G71" s="496" t="str">
        <f>IF('Budget Unterstützungseinheit'!I102="","",'Budget Unterstützungseinheit'!I102)</f>
        <v/>
      </c>
    </row>
    <row r="73" spans="1:17" ht="13.5" thickBot="1" x14ac:dyDescent="0.25">
      <c r="A73" s="131" t="s">
        <v>333</v>
      </c>
      <c r="B73" s="116"/>
      <c r="C73" s="116"/>
      <c r="D73" s="116"/>
      <c r="E73" s="116"/>
      <c r="F73" s="116"/>
      <c r="G73" s="498">
        <f>SUM(G37,G39:G41,G45:G47,G50:G52,G55:G57,G60:G62,G65:G66,G69:G71)</f>
        <v>0</v>
      </c>
    </row>
    <row r="75" spans="1:17" ht="12.75" customHeight="1" x14ac:dyDescent="0.2">
      <c r="A75" s="618" t="s">
        <v>336</v>
      </c>
      <c r="B75" s="618"/>
      <c r="C75" s="618"/>
      <c r="D75" s="618"/>
      <c r="E75" s="618"/>
      <c r="F75" s="618"/>
      <c r="G75" s="618"/>
      <c r="H75" s="618"/>
      <c r="I75" s="618"/>
      <c r="J75" s="618"/>
      <c r="K75" s="618"/>
      <c r="L75" s="618"/>
      <c r="M75" s="618"/>
      <c r="N75" s="618"/>
      <c r="O75" s="618"/>
      <c r="P75" s="618"/>
      <c r="Q75" s="618"/>
    </row>
    <row r="76" spans="1:17" x14ac:dyDescent="0.2">
      <c r="A76" s="618"/>
      <c r="B76" s="618"/>
      <c r="C76" s="618"/>
      <c r="D76" s="618"/>
      <c r="E76" s="618"/>
      <c r="F76" s="618"/>
      <c r="G76" s="618"/>
      <c r="H76" s="618"/>
      <c r="I76" s="618"/>
      <c r="J76" s="618"/>
      <c r="K76" s="618"/>
      <c r="L76" s="618"/>
      <c r="M76" s="618"/>
      <c r="N76" s="618"/>
      <c r="O76" s="618"/>
      <c r="P76" s="618"/>
      <c r="Q76" s="618"/>
    </row>
    <row r="77" spans="1:17" x14ac:dyDescent="0.2">
      <c r="A77" s="618"/>
      <c r="B77" s="618"/>
      <c r="C77" s="618"/>
      <c r="D77" s="618"/>
      <c r="E77" s="618"/>
      <c r="F77" s="618"/>
      <c r="G77" s="618"/>
      <c r="H77" s="618"/>
      <c r="I77" s="618"/>
      <c r="J77" s="618"/>
      <c r="K77" s="618"/>
      <c r="L77" s="618"/>
      <c r="M77" s="618"/>
      <c r="N77" s="618"/>
      <c r="O77" s="618"/>
      <c r="P77" s="618"/>
      <c r="Q77" s="618"/>
    </row>
    <row r="78" spans="1:17" x14ac:dyDescent="0.2">
      <c r="A78" s="618"/>
      <c r="B78" s="618"/>
      <c r="C78" s="618"/>
      <c r="D78" s="618"/>
      <c r="E78" s="618"/>
      <c r="F78" s="618"/>
      <c r="G78" s="618"/>
      <c r="H78" s="618"/>
      <c r="I78" s="618"/>
      <c r="J78" s="618"/>
      <c r="K78" s="618"/>
      <c r="L78" s="618"/>
      <c r="M78" s="618"/>
      <c r="N78" s="618"/>
      <c r="O78" s="618"/>
      <c r="P78" s="618"/>
      <c r="Q78" s="618"/>
    </row>
    <row r="80" spans="1: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4">
    <mergeCell ref="B70:E70"/>
    <mergeCell ref="B71:E71"/>
    <mergeCell ref="B50:E50"/>
    <mergeCell ref="B55:E55"/>
    <mergeCell ref="B56:E56"/>
    <mergeCell ref="B61:E61"/>
    <mergeCell ref="B62:E62"/>
    <mergeCell ref="B60:E60"/>
    <mergeCell ref="A75:Q78"/>
    <mergeCell ref="A1:G1"/>
    <mergeCell ref="A2:G2"/>
    <mergeCell ref="A3:G3"/>
    <mergeCell ref="A4:G4"/>
    <mergeCell ref="A9:D9"/>
    <mergeCell ref="C7:E7"/>
    <mergeCell ref="B45:E45"/>
    <mergeCell ref="B46:E46"/>
    <mergeCell ref="B47:E47"/>
    <mergeCell ref="B51:E51"/>
    <mergeCell ref="B52:E52"/>
    <mergeCell ref="B57:E57"/>
    <mergeCell ref="B65:E65"/>
    <mergeCell ref="B69:E69"/>
    <mergeCell ref="B66:E66"/>
  </mergeCells>
  <pageMargins left="0.74803149606299213" right="0.43307086614173229" top="0.55118110236220474" bottom="0.74803149606299213" header="0.39370078740157483" footer="0.35433070866141736"/>
  <pageSetup paperSize="9" fitToHeight="0" orientation="portrait" r:id="rId1"/>
  <headerFooter alignWithMargins="0">
    <oddFooter>&amp;R&amp;P</oddFooter>
  </headerFooter>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3"/>
  <sheetViews>
    <sheetView workbookViewId="0"/>
  </sheetViews>
  <sheetFormatPr baseColWidth="10" defaultRowHeight="12.75" x14ac:dyDescent="0.2"/>
  <cols>
    <col min="1" max="5" width="15.7109375" customWidth="1"/>
  </cols>
  <sheetData>
    <row r="2" spans="1:1" x14ac:dyDescent="0.2">
      <c r="A2" t="s">
        <v>86</v>
      </c>
    </row>
    <row r="3" spans="1:1" x14ac:dyDescent="0.2">
      <c r="A3" t="s">
        <v>87</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B199"/>
  <sheetViews>
    <sheetView showGridLines="0" zoomScaleNormal="100" zoomScaleSheetLayoutView="100" workbookViewId="0">
      <selection sqref="A1:I1"/>
    </sheetView>
  </sheetViews>
  <sheetFormatPr baseColWidth="10" defaultColWidth="11.5703125" defaultRowHeight="12.75" x14ac:dyDescent="0.2"/>
  <cols>
    <col min="1" max="1" width="7.85546875" customWidth="1"/>
    <col min="2" max="5" width="11.7109375" customWidth="1"/>
    <col min="6" max="6" width="10.7109375" customWidth="1"/>
    <col min="7" max="7" width="6.42578125" customWidth="1"/>
    <col min="8" max="8" width="2.7109375" customWidth="1"/>
    <col min="9" max="9" width="18.5703125" customWidth="1"/>
    <col min="10" max="10" width="1" hidden="1" customWidth="1"/>
    <col min="11" max="11" width="8" hidden="1" customWidth="1"/>
    <col min="12" max="28" width="11.5703125" hidden="1" customWidth="1"/>
  </cols>
  <sheetData>
    <row r="1" spans="1:10" ht="27.75" customHeight="1" x14ac:dyDescent="0.3">
      <c r="A1" s="609" t="s">
        <v>337</v>
      </c>
      <c r="B1" s="610"/>
      <c r="C1" s="610"/>
      <c r="D1" s="610"/>
      <c r="E1" s="610"/>
      <c r="F1" s="610"/>
      <c r="G1" s="610"/>
      <c r="H1" s="610"/>
      <c r="I1" s="611"/>
    </row>
    <row r="2" spans="1:10" ht="14.25" customHeight="1" x14ac:dyDescent="0.2">
      <c r="A2" s="634" t="s">
        <v>335</v>
      </c>
      <c r="B2" s="635"/>
      <c r="C2" s="635"/>
      <c r="D2" s="635"/>
      <c r="E2" s="635"/>
      <c r="F2" s="635"/>
      <c r="G2" s="635"/>
      <c r="H2" s="635"/>
      <c r="I2" s="636"/>
    </row>
    <row r="3" spans="1:10" ht="13.5" customHeight="1" x14ac:dyDescent="0.2">
      <c r="A3" s="637"/>
      <c r="B3" s="638"/>
      <c r="C3" s="638"/>
      <c r="D3" s="638"/>
      <c r="E3" s="638"/>
      <c r="F3" s="638"/>
      <c r="G3" s="638"/>
      <c r="H3" s="638"/>
      <c r="I3" s="639"/>
    </row>
    <row r="4" spans="1:10" x14ac:dyDescent="0.2">
      <c r="A4" s="640" t="s">
        <v>110</v>
      </c>
      <c r="B4" s="640"/>
      <c r="C4" s="640"/>
      <c r="D4" s="640"/>
      <c r="E4" s="640"/>
      <c r="F4" s="640"/>
      <c r="G4" s="640"/>
      <c r="H4" s="640"/>
      <c r="I4" s="640"/>
    </row>
    <row r="5" spans="1:10" ht="9.9499999999999993" customHeight="1" x14ac:dyDescent="0.2"/>
    <row r="6" spans="1:10" ht="16.899999999999999" customHeight="1" x14ac:dyDescent="0.2">
      <c r="A6" s="139" t="s">
        <v>47</v>
      </c>
      <c r="B6" s="138"/>
      <c r="C6" s="641" t="str">
        <f>SUBSTITUTE(GS_NAME &amp; " " &amp; GS_VORNAME,"&lt;", "")</f>
        <v xml:space="preserve"> </v>
      </c>
      <c r="D6" s="641"/>
      <c r="E6" s="641"/>
      <c r="F6" s="138"/>
      <c r="G6" s="140" t="s">
        <v>111</v>
      </c>
      <c r="H6" s="140"/>
      <c r="I6" s="463" t="str">
        <f>IF(GS_UnterstAb&lt;&gt;"",GS_UnterstAb,"")</f>
        <v/>
      </c>
    </row>
    <row r="7" spans="1:10" ht="12.95" customHeight="1" x14ac:dyDescent="0.2"/>
    <row r="8" spans="1:10" s="142" customFormat="1" ht="15" x14ac:dyDescent="0.25">
      <c r="A8" s="642" t="s">
        <v>112</v>
      </c>
      <c r="B8" s="643"/>
      <c r="C8" s="643"/>
      <c r="D8" s="643"/>
      <c r="I8" s="143" t="s">
        <v>119</v>
      </c>
    </row>
    <row r="9" spans="1:10" s="142" customFormat="1" ht="4.5" customHeight="1" x14ac:dyDescent="0.25">
      <c r="A9" s="298"/>
      <c r="B9" s="297"/>
      <c r="C9" s="297"/>
      <c r="D9" s="297"/>
      <c r="I9" s="143"/>
    </row>
    <row r="10" spans="1:10" s="142" customFormat="1" ht="15" x14ac:dyDescent="0.25">
      <c r="A10" s="144" t="s">
        <v>19</v>
      </c>
      <c r="B10" s="144" t="s">
        <v>113</v>
      </c>
      <c r="D10" s="145"/>
    </row>
    <row r="11" spans="1:10" ht="14.25" x14ac:dyDescent="0.2">
      <c r="A11" s="146" t="s">
        <v>20</v>
      </c>
      <c r="B11" s="138" t="s">
        <v>114</v>
      </c>
      <c r="C11" s="138"/>
      <c r="D11" s="138"/>
      <c r="E11" s="138"/>
      <c r="F11" s="138"/>
      <c r="G11" s="138"/>
      <c r="H11" s="138"/>
      <c r="I11" s="138"/>
    </row>
    <row r="12" spans="1:10" ht="5.0999999999999996" customHeight="1" x14ac:dyDescent="0.2">
      <c r="A12" s="146"/>
      <c r="B12" s="138"/>
      <c r="C12" s="138"/>
      <c r="D12" s="138"/>
      <c r="E12" s="138"/>
      <c r="F12" s="140"/>
      <c r="G12" s="138"/>
      <c r="H12" s="138"/>
      <c r="I12" s="138"/>
    </row>
    <row r="13" spans="1:10" ht="14.25" x14ac:dyDescent="0.2">
      <c r="A13" s="138"/>
      <c r="B13" s="140" t="s">
        <v>115</v>
      </c>
      <c r="C13" s="415"/>
      <c r="D13" s="147" t="s">
        <v>117</v>
      </c>
      <c r="E13" s="148"/>
      <c r="F13" s="138"/>
      <c r="G13" s="138"/>
      <c r="H13" s="138"/>
      <c r="I13" s="138"/>
    </row>
    <row r="14" spans="1:10" ht="14.25" x14ac:dyDescent="0.2">
      <c r="A14" s="146"/>
      <c r="B14" s="140" t="s">
        <v>116</v>
      </c>
      <c r="C14" s="415"/>
      <c r="D14" s="138" t="s">
        <v>118</v>
      </c>
      <c r="E14" s="138"/>
      <c r="F14" s="138"/>
      <c r="G14" s="138"/>
      <c r="H14" s="138"/>
      <c r="I14" s="464">
        <f>ROUND(IF(C13=0,"0.00",J14),0)</f>
        <v>0</v>
      </c>
      <c r="J14" s="149" t="e">
        <f>VLOOKUP(C13,N151:AA164,C14+1,FALSE)</f>
        <v>#N/A</v>
      </c>
    </row>
    <row r="15" spans="1:10" ht="9.9499999999999993" customHeight="1" x14ac:dyDescent="0.2">
      <c r="A15" s="146"/>
      <c r="B15" s="140"/>
      <c r="C15" s="150"/>
      <c r="D15" s="138"/>
      <c r="E15" s="138"/>
      <c r="F15" s="138"/>
      <c r="G15" s="138"/>
      <c r="H15" s="138"/>
      <c r="I15" s="151"/>
      <c r="J15" s="138"/>
    </row>
    <row r="16" spans="1:10" ht="13.9" customHeight="1" x14ac:dyDescent="0.2">
      <c r="A16" s="152" t="s">
        <v>21</v>
      </c>
      <c r="B16" s="138" t="s">
        <v>120</v>
      </c>
      <c r="C16" s="153"/>
      <c r="D16" s="138"/>
      <c r="E16" s="140"/>
      <c r="F16" s="153"/>
      <c r="G16" s="153"/>
      <c r="H16" s="153"/>
      <c r="I16" s="416">
        <v>0</v>
      </c>
      <c r="J16" s="138"/>
    </row>
    <row r="17" spans="1:11" ht="12.95" customHeight="1" x14ac:dyDescent="0.2">
      <c r="A17" s="152"/>
      <c r="B17" s="138"/>
      <c r="C17" s="153"/>
      <c r="D17" s="138"/>
      <c r="E17" s="140"/>
      <c r="F17" s="153"/>
      <c r="G17" s="153"/>
      <c r="H17" s="153"/>
      <c r="I17" s="308"/>
      <c r="J17" s="138"/>
    </row>
    <row r="18" spans="1:11" ht="13.9" customHeight="1" x14ac:dyDescent="0.25">
      <c r="A18" s="302" t="s">
        <v>44</v>
      </c>
      <c r="B18" s="142" t="s">
        <v>121</v>
      </c>
      <c r="C18" s="153"/>
      <c r="D18" s="138"/>
      <c r="E18" s="140"/>
      <c r="F18" s="153"/>
      <c r="G18" s="153"/>
      <c r="H18" s="153"/>
      <c r="I18" s="154"/>
      <c r="J18" s="138"/>
    </row>
    <row r="19" spans="1:11" ht="14.25" x14ac:dyDescent="0.2">
      <c r="A19" s="152" t="s">
        <v>22</v>
      </c>
      <c r="B19" s="138" t="s">
        <v>122</v>
      </c>
      <c r="C19" s="153"/>
      <c r="D19" s="138"/>
      <c r="E19" s="140"/>
      <c r="F19" s="153"/>
      <c r="G19" s="153"/>
      <c r="H19" s="153"/>
      <c r="I19" s="416">
        <v>0</v>
      </c>
      <c r="J19" s="138"/>
    </row>
    <row r="20" spans="1:11" ht="5.0999999999999996" customHeight="1" x14ac:dyDescent="0.2">
      <c r="A20" s="146"/>
      <c r="B20" s="138"/>
      <c r="C20" s="138"/>
      <c r="D20" s="138"/>
      <c r="E20" s="138"/>
      <c r="F20" s="140"/>
      <c r="G20" s="138"/>
      <c r="H20" s="138"/>
      <c r="I20" s="138"/>
      <c r="J20" s="138"/>
    </row>
    <row r="21" spans="1:11" ht="14.25" x14ac:dyDescent="0.2">
      <c r="A21" s="155" t="s">
        <v>23</v>
      </c>
      <c r="B21" s="138" t="s">
        <v>123</v>
      </c>
      <c r="C21" s="138"/>
      <c r="D21" s="138"/>
      <c r="E21" s="138"/>
      <c r="F21" s="138"/>
      <c r="G21" s="138"/>
      <c r="H21" s="138"/>
      <c r="I21" s="416">
        <v>0</v>
      </c>
      <c r="J21" s="138"/>
    </row>
    <row r="22" spans="1:11" ht="12.95" customHeight="1" x14ac:dyDescent="0.2">
      <c r="A22" s="156"/>
      <c r="B22" s="138"/>
      <c r="C22" s="138"/>
      <c r="D22" s="138"/>
      <c r="E22" s="138"/>
      <c r="F22" s="138"/>
      <c r="G22" s="138"/>
      <c r="H22" s="138"/>
      <c r="I22" s="138"/>
      <c r="J22" s="138"/>
    </row>
    <row r="23" spans="1:11" ht="13.15" customHeight="1" x14ac:dyDescent="0.25">
      <c r="A23" s="303" t="s">
        <v>24</v>
      </c>
      <c r="B23" s="142" t="s">
        <v>124</v>
      </c>
      <c r="C23" s="142"/>
      <c r="D23" s="142"/>
      <c r="E23" s="138"/>
      <c r="F23" s="138"/>
      <c r="G23" s="138"/>
      <c r="H23" s="138"/>
      <c r="I23" s="138"/>
      <c r="J23" s="138"/>
    </row>
    <row r="24" spans="1:11" ht="5.0999999999999996" customHeight="1" x14ac:dyDescent="0.2">
      <c r="A24" s="146"/>
      <c r="B24" s="138"/>
      <c r="C24" s="138"/>
      <c r="D24" s="138"/>
      <c r="E24" s="138"/>
      <c r="F24" s="140"/>
      <c r="G24" s="138"/>
      <c r="H24" s="138"/>
      <c r="I24" s="138"/>
      <c r="J24" s="138"/>
    </row>
    <row r="25" spans="1:11" ht="14.25" x14ac:dyDescent="0.2">
      <c r="A25" s="155"/>
      <c r="B25" s="138" t="s">
        <v>125</v>
      </c>
      <c r="C25" s="138"/>
      <c r="D25" s="138"/>
      <c r="E25" s="138"/>
      <c r="F25" s="138"/>
      <c r="G25" s="138"/>
      <c r="H25" s="138"/>
      <c r="I25" s="416">
        <v>0</v>
      </c>
      <c r="J25" s="138"/>
    </row>
    <row r="26" spans="1:11" ht="5.0999999999999996" customHeight="1" x14ac:dyDescent="0.2">
      <c r="A26" s="146"/>
      <c r="B26" s="138"/>
      <c r="C26" s="138"/>
      <c r="D26" s="138"/>
      <c r="E26" s="138"/>
      <c r="F26" s="140"/>
      <c r="G26" s="138"/>
      <c r="H26" s="138"/>
      <c r="I26" s="138"/>
      <c r="J26" s="138"/>
    </row>
    <row r="27" spans="1:11" ht="14.25" x14ac:dyDescent="0.2">
      <c r="A27" s="155"/>
      <c r="B27" s="138" t="s">
        <v>126</v>
      </c>
      <c r="C27" s="138"/>
      <c r="D27" s="138"/>
      <c r="E27" s="138"/>
      <c r="F27" s="417">
        <v>0</v>
      </c>
      <c r="G27" s="138"/>
      <c r="H27" s="138"/>
      <c r="I27" s="417">
        <v>0</v>
      </c>
      <c r="J27" s="138"/>
    </row>
    <row r="28" spans="1:11" ht="5.0999999999999996" customHeight="1" x14ac:dyDescent="0.2">
      <c r="A28" s="146"/>
      <c r="B28" s="138"/>
      <c r="C28" s="138"/>
      <c r="D28" s="138"/>
      <c r="E28" s="138"/>
      <c r="F28" s="140"/>
      <c r="G28" s="138"/>
      <c r="H28" s="138"/>
      <c r="I28" s="157">
        <v>0</v>
      </c>
      <c r="J28" s="138"/>
    </row>
    <row r="29" spans="1:11" s="159" customFormat="1" ht="14.25" x14ac:dyDescent="0.2">
      <c r="A29" s="158"/>
      <c r="B29" s="138" t="s">
        <v>127</v>
      </c>
      <c r="C29" s="138"/>
      <c r="D29" s="138"/>
      <c r="E29" s="138"/>
      <c r="F29" s="151"/>
      <c r="G29" s="138"/>
      <c r="H29" s="138"/>
      <c r="I29" s="416">
        <v>0</v>
      </c>
    </row>
    <row r="30" spans="1:11" ht="12.95" customHeight="1" x14ac:dyDescent="0.2">
      <c r="A30" s="155"/>
      <c r="B30" s="138"/>
      <c r="C30" s="138"/>
      <c r="D30" s="138"/>
      <c r="E30" s="138"/>
      <c r="F30" s="138"/>
      <c r="G30" s="138"/>
      <c r="H30" s="138"/>
      <c r="I30" s="154"/>
      <c r="J30" s="138"/>
    </row>
    <row r="31" spans="1:11" ht="15" x14ac:dyDescent="0.25">
      <c r="A31" s="160" t="s">
        <v>35</v>
      </c>
      <c r="B31" s="296" t="s">
        <v>128</v>
      </c>
      <c r="C31" s="141"/>
      <c r="D31" s="141"/>
      <c r="E31" s="141"/>
      <c r="F31" s="138"/>
      <c r="G31" s="138"/>
      <c r="H31" s="138"/>
      <c r="I31" s="138"/>
      <c r="J31" s="138"/>
      <c r="K31" s="138"/>
    </row>
    <row r="32" spans="1:11" s="135" customFormat="1" ht="14.25" x14ac:dyDescent="0.2">
      <c r="A32" s="136" t="s">
        <v>25</v>
      </c>
      <c r="B32" s="161" t="s">
        <v>129</v>
      </c>
      <c r="C32" s="161"/>
      <c r="D32" s="161"/>
      <c r="E32" s="161"/>
      <c r="F32" s="161"/>
      <c r="G32" s="161"/>
      <c r="H32" s="162"/>
      <c r="I32" s="163"/>
      <c r="K32" s="164"/>
    </row>
    <row r="33" spans="1:11" s="135" customFormat="1" ht="5.0999999999999996" customHeight="1" x14ac:dyDescent="0.2">
      <c r="A33" s="165"/>
      <c r="B33" s="161"/>
      <c r="C33" s="161"/>
      <c r="D33" s="161"/>
      <c r="E33" s="161"/>
      <c r="F33" s="166"/>
      <c r="G33" s="161"/>
      <c r="H33" s="161"/>
      <c r="I33" s="163"/>
      <c r="K33" s="164"/>
    </row>
    <row r="34" spans="1:11" s="135" customFormat="1" ht="15" customHeight="1" x14ac:dyDescent="0.2">
      <c r="A34" s="137"/>
      <c r="B34" s="632"/>
      <c r="C34" s="632"/>
      <c r="D34" s="632"/>
      <c r="E34" s="632"/>
      <c r="F34" s="161"/>
      <c r="G34" s="161"/>
      <c r="I34" s="418"/>
      <c r="K34" s="164"/>
    </row>
    <row r="35" spans="1:11" s="135" customFormat="1" ht="15" customHeight="1" x14ac:dyDescent="0.2">
      <c r="A35" s="137"/>
      <c r="B35" s="632"/>
      <c r="C35" s="632"/>
      <c r="D35" s="632"/>
      <c r="E35" s="632"/>
      <c r="F35" s="161"/>
      <c r="G35" s="161"/>
      <c r="I35" s="418"/>
      <c r="K35" s="164"/>
    </row>
    <row r="36" spans="1:11" s="135" customFormat="1" ht="15" customHeight="1" x14ac:dyDescent="0.2">
      <c r="A36" s="137"/>
      <c r="B36" s="632"/>
      <c r="C36" s="632"/>
      <c r="D36" s="632"/>
      <c r="E36" s="632"/>
      <c r="F36" s="161"/>
      <c r="G36" s="161"/>
      <c r="I36" s="418"/>
      <c r="K36" s="164"/>
    </row>
    <row r="37" spans="1:11" s="135" customFormat="1" ht="9" customHeight="1" x14ac:dyDescent="0.2">
      <c r="A37" s="165"/>
      <c r="B37" s="161"/>
      <c r="C37" s="161"/>
      <c r="D37" s="161"/>
      <c r="E37" s="161"/>
      <c r="F37" s="166"/>
      <c r="G37" s="161"/>
      <c r="I37" s="161"/>
      <c r="K37" s="164"/>
    </row>
    <row r="38" spans="1:11" s="135" customFormat="1" ht="14.25" x14ac:dyDescent="0.2">
      <c r="A38" s="136" t="s">
        <v>26</v>
      </c>
      <c r="B38" s="161" t="s">
        <v>130</v>
      </c>
      <c r="C38" s="161"/>
      <c r="D38" s="161"/>
      <c r="E38" s="161"/>
      <c r="F38" s="166"/>
      <c r="G38" s="166"/>
      <c r="I38" s="162"/>
      <c r="K38" s="164"/>
    </row>
    <row r="39" spans="1:11" s="135" customFormat="1" ht="6.75" customHeight="1" x14ac:dyDescent="0.2">
      <c r="A39" s="165"/>
      <c r="B39" s="161"/>
      <c r="C39" s="161"/>
      <c r="D39" s="161"/>
      <c r="E39" s="161"/>
      <c r="F39" s="166"/>
      <c r="G39" s="161"/>
      <c r="I39" s="161"/>
      <c r="K39" s="164"/>
    </row>
    <row r="40" spans="1:11" s="135" customFormat="1" ht="15" customHeight="1" x14ac:dyDescent="0.2">
      <c r="A40" s="137"/>
      <c r="B40" s="632"/>
      <c r="C40" s="632"/>
      <c r="D40" s="632"/>
      <c r="E40" s="632"/>
      <c r="F40" s="161"/>
      <c r="G40" s="161"/>
      <c r="I40" s="418"/>
      <c r="K40" s="164"/>
    </row>
    <row r="41" spans="1:11" s="135" customFormat="1" ht="15" customHeight="1" x14ac:dyDescent="0.2">
      <c r="A41" s="137"/>
      <c r="B41" s="632"/>
      <c r="C41" s="632"/>
      <c r="D41" s="632"/>
      <c r="E41" s="632"/>
      <c r="F41" s="161"/>
      <c r="G41" s="161"/>
      <c r="I41" s="418"/>
      <c r="K41" s="164"/>
    </row>
    <row r="42" spans="1:11" s="135" customFormat="1" ht="15" customHeight="1" x14ac:dyDescent="0.2">
      <c r="A42" s="137"/>
      <c r="B42" s="632"/>
      <c r="C42" s="632"/>
      <c r="D42" s="632"/>
      <c r="E42" s="632"/>
      <c r="F42" s="161"/>
      <c r="G42" s="161"/>
      <c r="I42" s="418"/>
      <c r="K42" s="164"/>
    </row>
    <row r="43" spans="1:11" s="135" customFormat="1" ht="9" customHeight="1" x14ac:dyDescent="0.2">
      <c r="A43" s="165"/>
      <c r="B43" s="161"/>
      <c r="C43" s="161"/>
      <c r="D43" s="161"/>
      <c r="E43" s="161"/>
      <c r="F43" s="166"/>
      <c r="G43" s="161"/>
      <c r="I43" s="161"/>
      <c r="K43" s="164"/>
    </row>
    <row r="44" spans="1:11" s="135" customFormat="1" ht="14.25" x14ac:dyDescent="0.2">
      <c r="A44" s="136" t="s">
        <v>27</v>
      </c>
      <c r="B44" s="161" t="s">
        <v>131</v>
      </c>
      <c r="C44" s="161"/>
      <c r="D44" s="167"/>
      <c r="E44" s="161"/>
      <c r="F44" s="161"/>
      <c r="G44" s="161"/>
      <c r="I44" s="161"/>
      <c r="K44" s="164"/>
    </row>
    <row r="45" spans="1:11" s="135" customFormat="1" ht="5.0999999999999996" customHeight="1" x14ac:dyDescent="0.2">
      <c r="A45" s="165"/>
      <c r="B45" s="161"/>
      <c r="C45" s="161"/>
      <c r="D45" s="161"/>
      <c r="E45" s="161"/>
      <c r="F45" s="166"/>
      <c r="G45" s="161"/>
      <c r="I45" s="161"/>
      <c r="K45" s="164"/>
    </row>
    <row r="46" spans="1:11" s="135" customFormat="1" ht="15" customHeight="1" x14ac:dyDescent="0.2">
      <c r="A46" s="165"/>
      <c r="B46" s="632"/>
      <c r="C46" s="632"/>
      <c r="D46" s="632"/>
      <c r="E46" s="632"/>
      <c r="F46" s="161"/>
      <c r="G46" s="161"/>
      <c r="I46" s="418"/>
      <c r="K46" s="164"/>
    </row>
    <row r="47" spans="1:11" s="135" customFormat="1" ht="15" customHeight="1" x14ac:dyDescent="0.2">
      <c r="A47" s="165"/>
      <c r="B47" s="632"/>
      <c r="C47" s="632"/>
      <c r="D47" s="632"/>
      <c r="E47" s="632"/>
      <c r="F47" s="161"/>
      <c r="G47" s="161"/>
      <c r="I47" s="418"/>
      <c r="K47" s="164"/>
    </row>
    <row r="48" spans="1:11" s="135" customFormat="1" ht="15" customHeight="1" x14ac:dyDescent="0.2">
      <c r="A48" s="165"/>
      <c r="B48" s="632"/>
      <c r="C48" s="632"/>
      <c r="D48" s="632"/>
      <c r="E48" s="632"/>
      <c r="F48" s="161"/>
      <c r="G48" s="161"/>
      <c r="I48" s="418"/>
      <c r="K48" s="164"/>
    </row>
    <row r="49" spans="1:11" s="135" customFormat="1" ht="9" customHeight="1" x14ac:dyDescent="0.2">
      <c r="A49" s="165"/>
      <c r="B49" s="161"/>
      <c r="C49" s="161"/>
      <c r="D49" s="161"/>
      <c r="E49" s="161"/>
      <c r="F49" s="166"/>
      <c r="G49" s="161"/>
      <c r="I49" s="161"/>
      <c r="K49" s="164"/>
    </row>
    <row r="50" spans="1:11" s="135" customFormat="1" ht="14.25" x14ac:dyDescent="0.2">
      <c r="A50" s="136" t="s">
        <v>28</v>
      </c>
      <c r="B50" s="161" t="s">
        <v>132</v>
      </c>
      <c r="C50" s="161"/>
      <c r="D50" s="161"/>
      <c r="E50" s="161"/>
      <c r="F50" s="161"/>
      <c r="G50" s="161"/>
      <c r="I50" s="161"/>
      <c r="K50" s="164"/>
    </row>
    <row r="51" spans="1:11" s="135" customFormat="1" ht="5.0999999999999996" customHeight="1" x14ac:dyDescent="0.2">
      <c r="A51" s="165"/>
      <c r="B51" s="161"/>
      <c r="C51" s="161"/>
      <c r="D51" s="161"/>
      <c r="E51" s="161"/>
      <c r="F51" s="166"/>
      <c r="G51" s="161"/>
      <c r="I51" s="161"/>
      <c r="K51" s="164"/>
    </row>
    <row r="52" spans="1:11" s="135" customFormat="1" ht="15" customHeight="1" x14ac:dyDescent="0.2">
      <c r="A52" s="165"/>
      <c r="B52" s="632"/>
      <c r="C52" s="632"/>
      <c r="D52" s="632"/>
      <c r="E52" s="632"/>
      <c r="F52" s="161"/>
      <c r="G52" s="161"/>
      <c r="I52" s="418"/>
      <c r="K52" s="164"/>
    </row>
    <row r="53" spans="1:11" s="135" customFormat="1" ht="15" customHeight="1" x14ac:dyDescent="0.2">
      <c r="A53" s="165"/>
      <c r="B53" s="632"/>
      <c r="C53" s="632"/>
      <c r="D53" s="632"/>
      <c r="E53" s="632"/>
      <c r="F53" s="161"/>
      <c r="G53" s="161"/>
      <c r="I53" s="418"/>
      <c r="K53" s="164"/>
    </row>
    <row r="54" spans="1:11" s="135" customFormat="1" ht="15" customHeight="1" x14ac:dyDescent="0.2">
      <c r="A54" s="165"/>
      <c r="B54" s="632"/>
      <c r="C54" s="632"/>
      <c r="D54" s="632"/>
      <c r="E54" s="632"/>
      <c r="F54" s="161"/>
      <c r="G54" s="161"/>
      <c r="I54" s="418"/>
      <c r="K54" s="164"/>
    </row>
    <row r="55" spans="1:11" s="135" customFormat="1" ht="9" customHeight="1" x14ac:dyDescent="0.2">
      <c r="A55" s="165"/>
      <c r="B55" s="161"/>
      <c r="C55" s="161"/>
      <c r="D55" s="161"/>
      <c r="E55" s="161"/>
      <c r="F55" s="166"/>
      <c r="G55" s="161"/>
      <c r="I55" s="161"/>
      <c r="K55" s="164"/>
    </row>
    <row r="56" spans="1:11" s="135" customFormat="1" ht="14.25" x14ac:dyDescent="0.2">
      <c r="A56" s="136" t="s">
        <v>133</v>
      </c>
      <c r="B56" s="161"/>
      <c r="C56" s="161"/>
      <c r="D56" s="161"/>
      <c r="E56" s="161"/>
      <c r="F56" s="161"/>
      <c r="G56" s="161"/>
      <c r="I56" s="162"/>
      <c r="K56" s="164"/>
    </row>
    <row r="57" spans="1:11" s="135" customFormat="1" ht="5.0999999999999996" customHeight="1" x14ac:dyDescent="0.2">
      <c r="A57" s="165"/>
      <c r="B57" s="161"/>
      <c r="C57" s="161"/>
      <c r="D57" s="161"/>
      <c r="E57" s="161"/>
      <c r="F57" s="166"/>
      <c r="G57" s="161"/>
      <c r="I57" s="161"/>
      <c r="K57" s="164"/>
    </row>
    <row r="58" spans="1:11" s="135" customFormat="1" ht="15" customHeight="1" x14ac:dyDescent="0.2">
      <c r="A58" s="165"/>
      <c r="B58" s="632"/>
      <c r="C58" s="632"/>
      <c r="D58" s="632"/>
      <c r="E58" s="632"/>
      <c r="F58" s="161"/>
      <c r="G58" s="161"/>
      <c r="I58" s="418"/>
      <c r="K58" s="164"/>
    </row>
    <row r="59" spans="1:11" s="135" customFormat="1" ht="15" customHeight="1" x14ac:dyDescent="0.2">
      <c r="A59" s="165"/>
      <c r="B59" s="632"/>
      <c r="C59" s="632"/>
      <c r="D59" s="632"/>
      <c r="E59" s="632"/>
      <c r="F59" s="161"/>
      <c r="G59" s="161"/>
      <c r="I59" s="418"/>
      <c r="K59" s="164"/>
    </row>
    <row r="60" spans="1:11" ht="9" customHeight="1" x14ac:dyDescent="0.2">
      <c r="A60" s="146"/>
      <c r="B60" s="138"/>
      <c r="C60" s="138"/>
      <c r="D60" s="138"/>
      <c r="E60" s="138"/>
      <c r="F60" s="138"/>
      <c r="G60" s="138"/>
      <c r="H60" s="138"/>
      <c r="I60" s="138"/>
      <c r="J60" s="138"/>
      <c r="K60" s="138"/>
    </row>
    <row r="61" spans="1:11" ht="15" x14ac:dyDescent="0.25">
      <c r="A61" s="142" t="s">
        <v>134</v>
      </c>
      <c r="B61" s="138"/>
      <c r="C61" s="138"/>
      <c r="D61" s="138"/>
      <c r="E61" s="138"/>
      <c r="F61" s="138"/>
      <c r="G61" s="138"/>
      <c r="H61" s="138"/>
      <c r="I61" s="465">
        <f>SUM(I14,I16,I19,I21,I25,,I27,I29,I34:I36,I40:I42,I46:I48,I52:I54,I58:I59)</f>
        <v>0</v>
      </c>
      <c r="J61" s="138"/>
      <c r="K61" s="138"/>
    </row>
    <row r="62" spans="1:11" ht="7.5" customHeight="1" x14ac:dyDescent="0.25">
      <c r="A62" s="142"/>
      <c r="B62" s="138"/>
      <c r="C62" s="138"/>
      <c r="D62" s="138"/>
      <c r="E62" s="138"/>
      <c r="F62" s="138"/>
      <c r="G62" s="138"/>
      <c r="H62" s="138"/>
      <c r="I62" s="168"/>
      <c r="J62" s="138"/>
      <c r="K62" s="138"/>
    </row>
    <row r="63" spans="1:11" ht="14.25" x14ac:dyDescent="0.2">
      <c r="A63" s="148"/>
      <c r="B63" s="148"/>
      <c r="C63" s="138"/>
      <c r="D63" s="138"/>
      <c r="E63" s="138"/>
      <c r="F63" s="138"/>
      <c r="G63" s="138"/>
      <c r="H63" s="138"/>
      <c r="I63" s="138" t="s">
        <v>119</v>
      </c>
      <c r="J63" s="138"/>
      <c r="K63" s="138"/>
    </row>
    <row r="64" spans="1:11" ht="15" x14ac:dyDescent="0.25">
      <c r="A64" s="142" t="s">
        <v>135</v>
      </c>
      <c r="B64" s="138"/>
      <c r="C64" s="138"/>
      <c r="D64" s="138"/>
      <c r="E64" s="138"/>
      <c r="F64" s="138"/>
      <c r="G64" s="138"/>
      <c r="H64" s="138"/>
      <c r="I64" s="465">
        <f>I61</f>
        <v>0</v>
      </c>
      <c r="J64" s="138"/>
      <c r="K64" s="138"/>
    </row>
    <row r="65" spans="1:11" ht="4.5" customHeight="1" x14ac:dyDescent="0.2">
      <c r="A65" s="146"/>
      <c r="B65" s="138"/>
      <c r="C65" s="138"/>
      <c r="D65" s="138"/>
      <c r="E65" s="138"/>
      <c r="F65" s="138"/>
      <c r="G65" s="138"/>
      <c r="H65" s="138"/>
      <c r="I65" s="138"/>
      <c r="J65" s="138"/>
      <c r="K65" s="138"/>
    </row>
    <row r="66" spans="1:11" ht="15" x14ac:dyDescent="0.25">
      <c r="A66" s="296" t="s">
        <v>136</v>
      </c>
      <c r="B66" s="297"/>
      <c r="C66" s="297"/>
      <c r="D66" s="138"/>
      <c r="E66" s="138"/>
      <c r="F66" s="138"/>
      <c r="G66" s="138"/>
      <c r="H66" s="138"/>
      <c r="I66" s="138"/>
      <c r="J66" s="138"/>
      <c r="K66" s="138"/>
    </row>
    <row r="67" spans="1:11" ht="5.0999999999999996" customHeight="1" x14ac:dyDescent="0.25">
      <c r="A67" s="296"/>
      <c r="B67" s="314"/>
      <c r="C67" s="314"/>
      <c r="D67" s="138"/>
      <c r="E67" s="138"/>
      <c r="F67" s="138"/>
      <c r="G67" s="138"/>
      <c r="H67" s="138"/>
      <c r="I67" s="138"/>
      <c r="J67" s="138"/>
      <c r="K67" s="138"/>
    </row>
    <row r="68" spans="1:11" ht="14.25" customHeight="1" x14ac:dyDescent="0.25">
      <c r="A68" s="169"/>
      <c r="B68" s="142"/>
      <c r="C68" s="138"/>
      <c r="D68" s="631" t="s">
        <v>137</v>
      </c>
      <c r="E68" s="631"/>
      <c r="F68" s="138"/>
      <c r="G68" s="138"/>
      <c r="H68" s="138"/>
      <c r="I68" s="138"/>
      <c r="J68" s="138"/>
      <c r="K68" s="138"/>
    </row>
    <row r="69" spans="1:11" ht="15" x14ac:dyDescent="0.25">
      <c r="A69" s="146" t="s">
        <v>29</v>
      </c>
      <c r="B69" s="138" t="s">
        <v>139</v>
      </c>
      <c r="C69" s="142"/>
      <c r="D69" s="633"/>
      <c r="E69" s="633"/>
      <c r="F69" s="140" t="s">
        <v>138</v>
      </c>
      <c r="G69" s="419">
        <v>0</v>
      </c>
      <c r="H69" s="170"/>
      <c r="I69" s="416">
        <v>0</v>
      </c>
      <c r="J69" s="138"/>
      <c r="K69" s="138"/>
    </row>
    <row r="70" spans="1:11" ht="5.0999999999999996" customHeight="1" x14ac:dyDescent="0.2">
      <c r="A70" s="146"/>
      <c r="B70" s="138"/>
      <c r="C70" s="138"/>
      <c r="D70" s="138"/>
      <c r="E70" s="138"/>
      <c r="F70" s="140"/>
      <c r="G70" s="138"/>
      <c r="H70" s="138"/>
      <c r="I70" s="138"/>
      <c r="J70" s="138"/>
      <c r="K70" s="138"/>
    </row>
    <row r="71" spans="1:11" ht="15" x14ac:dyDescent="0.25">
      <c r="A71" s="146" t="s">
        <v>29</v>
      </c>
      <c r="B71" s="138" t="s">
        <v>139</v>
      </c>
      <c r="C71" s="142"/>
      <c r="D71" s="633"/>
      <c r="E71" s="633"/>
      <c r="F71" s="140" t="s">
        <v>138</v>
      </c>
      <c r="G71" s="419">
        <v>0</v>
      </c>
      <c r="H71" s="170"/>
      <c r="I71" s="416">
        <v>0</v>
      </c>
      <c r="J71" s="138"/>
      <c r="K71" s="138"/>
    </row>
    <row r="72" spans="1:11" ht="5.0999999999999996" customHeight="1" x14ac:dyDescent="0.2">
      <c r="A72" s="146"/>
      <c r="B72" s="138"/>
      <c r="C72" s="138"/>
      <c r="D72" s="138"/>
      <c r="E72" s="138"/>
      <c r="F72" s="140"/>
      <c r="G72" s="138"/>
      <c r="H72" s="138"/>
      <c r="I72" s="138"/>
      <c r="J72" s="138"/>
      <c r="K72" s="138"/>
    </row>
    <row r="73" spans="1:11" ht="15" x14ac:dyDescent="0.25">
      <c r="A73" s="146" t="s">
        <v>30</v>
      </c>
      <c r="B73" s="304" t="s">
        <v>140</v>
      </c>
      <c r="C73" s="142"/>
      <c r="D73" s="633" t="s">
        <v>1</v>
      </c>
      <c r="E73" s="633"/>
      <c r="F73" s="171"/>
      <c r="G73" s="138"/>
      <c r="H73" s="138"/>
      <c r="I73" s="416">
        <v>0</v>
      </c>
    </row>
    <row r="74" spans="1:11" ht="5.0999999999999996" customHeight="1" x14ac:dyDescent="0.2">
      <c r="A74" s="146"/>
      <c r="B74" s="138"/>
      <c r="C74" s="138"/>
      <c r="D74" s="138"/>
      <c r="E74" s="138"/>
      <c r="F74" s="140"/>
      <c r="G74" s="138"/>
      <c r="H74" s="138"/>
      <c r="I74" s="138"/>
    </row>
    <row r="75" spans="1:11" ht="15" x14ac:dyDescent="0.25">
      <c r="A75" s="146" t="s">
        <v>29</v>
      </c>
      <c r="B75" s="304" t="s">
        <v>140</v>
      </c>
      <c r="C75" s="142"/>
      <c r="D75" s="633"/>
      <c r="E75" s="633"/>
      <c r="F75" s="171"/>
      <c r="G75" s="138"/>
      <c r="H75" s="138"/>
      <c r="I75" s="416">
        <v>0</v>
      </c>
    </row>
    <row r="76" spans="1:11" ht="5.0999999999999996" customHeight="1" x14ac:dyDescent="0.2">
      <c r="A76" s="146"/>
      <c r="B76" s="138"/>
      <c r="C76" s="138"/>
      <c r="D76" s="138"/>
      <c r="E76" s="138"/>
      <c r="F76" s="140"/>
      <c r="G76" s="138"/>
      <c r="H76" s="138"/>
      <c r="I76" s="138"/>
    </row>
    <row r="77" spans="1:11" ht="14.25" x14ac:dyDescent="0.2">
      <c r="A77" s="146" t="s">
        <v>31</v>
      </c>
      <c r="B77" s="138" t="s">
        <v>157</v>
      </c>
      <c r="C77" s="138"/>
      <c r="D77" s="633"/>
      <c r="E77" s="633"/>
      <c r="F77" s="138"/>
      <c r="G77" s="138"/>
      <c r="H77" s="138"/>
      <c r="I77" s="416">
        <v>0</v>
      </c>
    </row>
    <row r="78" spans="1:11" ht="5.0999999999999996" customHeight="1" x14ac:dyDescent="0.2">
      <c r="A78" s="146"/>
      <c r="B78" s="138"/>
      <c r="C78" s="138"/>
      <c r="D78" s="138"/>
      <c r="E78" s="138"/>
      <c r="F78" s="140"/>
      <c r="G78" s="138"/>
      <c r="H78" s="138"/>
      <c r="I78" s="138"/>
    </row>
    <row r="79" spans="1:11" ht="14.25" x14ac:dyDescent="0.2">
      <c r="A79" s="146" t="s">
        <v>32</v>
      </c>
      <c r="B79" s="138" t="s">
        <v>141</v>
      </c>
      <c r="C79" s="138"/>
      <c r="D79" s="633"/>
      <c r="E79" s="633"/>
      <c r="F79" s="138"/>
      <c r="G79" s="138"/>
      <c r="H79" s="138"/>
      <c r="I79" s="416">
        <v>0</v>
      </c>
    </row>
    <row r="80" spans="1:11" ht="5.0999999999999996" customHeight="1" x14ac:dyDescent="0.2">
      <c r="A80" s="146"/>
      <c r="B80" s="138"/>
      <c r="C80" s="138"/>
      <c r="D80" s="138"/>
      <c r="E80" s="138"/>
      <c r="F80" s="140"/>
      <c r="G80" s="138"/>
      <c r="H80" s="138"/>
      <c r="I80" s="138"/>
    </row>
    <row r="81" spans="1:9" ht="14.25" x14ac:dyDescent="0.2">
      <c r="A81" s="146" t="s">
        <v>30</v>
      </c>
      <c r="B81" s="138" t="s">
        <v>144</v>
      </c>
      <c r="C81" s="138"/>
      <c r="D81" s="138"/>
      <c r="E81" s="138"/>
      <c r="F81" s="138"/>
      <c r="G81" s="138"/>
      <c r="H81" s="138"/>
      <c r="I81" s="416">
        <v>0</v>
      </c>
    </row>
    <row r="82" spans="1:9" ht="5.0999999999999996" customHeight="1" x14ac:dyDescent="0.2">
      <c r="A82" s="146"/>
      <c r="B82" s="138"/>
      <c r="C82" s="138"/>
      <c r="D82" s="138"/>
      <c r="E82" s="138"/>
      <c r="F82" s="140"/>
      <c r="G82" s="138"/>
      <c r="H82" s="138"/>
      <c r="I82" s="138"/>
    </row>
    <row r="83" spans="1:9" ht="14.25" x14ac:dyDescent="0.2">
      <c r="A83" s="146" t="s">
        <v>30</v>
      </c>
      <c r="B83" s="138" t="s">
        <v>142</v>
      </c>
      <c r="C83" s="138"/>
      <c r="D83" s="138"/>
      <c r="E83" s="138"/>
      <c r="F83" s="138"/>
      <c r="G83" s="138"/>
      <c r="H83" s="138"/>
      <c r="I83" s="416">
        <v>0</v>
      </c>
    </row>
    <row r="84" spans="1:9" ht="5.0999999999999996" customHeight="1" x14ac:dyDescent="0.2">
      <c r="A84" s="146"/>
      <c r="B84" s="138"/>
      <c r="C84" s="138"/>
      <c r="D84" s="138"/>
      <c r="E84" s="138"/>
      <c r="F84" s="140"/>
      <c r="G84" s="138"/>
      <c r="H84" s="138"/>
      <c r="I84" s="138"/>
    </row>
    <row r="85" spans="1:9" ht="14.25" x14ac:dyDescent="0.2">
      <c r="A85" s="146"/>
      <c r="B85" s="138" t="s">
        <v>143</v>
      </c>
      <c r="C85" s="138"/>
      <c r="D85" s="138"/>
      <c r="E85" s="138"/>
      <c r="F85" s="138"/>
      <c r="G85" s="138"/>
      <c r="H85" s="138"/>
      <c r="I85" s="416">
        <v>0</v>
      </c>
    </row>
    <row r="86" spans="1:9" ht="5.0999999999999996" customHeight="1" x14ac:dyDescent="0.2">
      <c r="A86" s="146"/>
      <c r="B86" s="138"/>
      <c r="C86" s="138"/>
      <c r="D86" s="138"/>
      <c r="E86" s="138"/>
      <c r="F86" s="140"/>
      <c r="G86" s="138"/>
      <c r="H86" s="138"/>
      <c r="I86" s="138"/>
    </row>
    <row r="87" spans="1:9" ht="14.25" x14ac:dyDescent="0.2">
      <c r="A87" s="146" t="s">
        <v>145</v>
      </c>
      <c r="B87" s="138"/>
      <c r="C87" s="138"/>
      <c r="D87" s="138"/>
      <c r="E87" s="138"/>
      <c r="F87" s="138"/>
      <c r="G87" s="138"/>
      <c r="H87" s="138"/>
      <c r="I87" s="416">
        <v>0</v>
      </c>
    </row>
    <row r="88" spans="1:9" ht="5.0999999999999996" customHeight="1" x14ac:dyDescent="0.2">
      <c r="A88" s="146"/>
      <c r="B88" s="138"/>
      <c r="C88" s="138"/>
      <c r="D88" s="138"/>
      <c r="E88" s="138"/>
      <c r="F88" s="140"/>
      <c r="G88" s="138"/>
      <c r="H88" s="138"/>
      <c r="I88" s="138"/>
    </row>
    <row r="89" spans="1:9" ht="14.25" x14ac:dyDescent="0.2">
      <c r="A89" s="146"/>
      <c r="B89" s="138" t="s">
        <v>146</v>
      </c>
      <c r="C89" s="138"/>
      <c r="D89" s="138"/>
      <c r="E89" s="138"/>
      <c r="F89" s="138"/>
      <c r="G89" s="138"/>
      <c r="H89" s="138"/>
      <c r="I89" s="138"/>
    </row>
    <row r="90" spans="1:9" ht="14.25" x14ac:dyDescent="0.2">
      <c r="A90" s="146"/>
      <c r="B90" s="629"/>
      <c r="C90" s="629"/>
      <c r="D90" s="629"/>
      <c r="E90" s="629"/>
      <c r="F90" s="138"/>
      <c r="G90" s="138"/>
      <c r="H90" s="138"/>
      <c r="I90" s="416">
        <v>0</v>
      </c>
    </row>
    <row r="91" spans="1:9" ht="14.25" x14ac:dyDescent="0.2">
      <c r="A91" s="146"/>
      <c r="B91" s="630"/>
      <c r="C91" s="630"/>
      <c r="D91" s="630"/>
      <c r="E91" s="630"/>
      <c r="F91" s="138"/>
      <c r="G91" s="138"/>
      <c r="H91" s="138"/>
      <c r="I91" s="416">
        <v>0</v>
      </c>
    </row>
    <row r="92" spans="1:9" ht="14.25" customHeight="1" x14ac:dyDescent="0.2">
      <c r="A92" s="146"/>
      <c r="B92" s="138"/>
      <c r="C92" s="138"/>
      <c r="D92" s="138"/>
      <c r="E92" s="138"/>
      <c r="F92" s="138"/>
      <c r="G92" s="138"/>
      <c r="H92" s="138"/>
      <c r="I92" s="138"/>
    </row>
    <row r="93" spans="1:9" ht="15" x14ac:dyDescent="0.25">
      <c r="A93" s="142" t="s">
        <v>147</v>
      </c>
      <c r="B93" s="138"/>
      <c r="C93" s="138"/>
      <c r="D93" s="138"/>
      <c r="E93" s="138"/>
      <c r="F93" s="138"/>
      <c r="G93" s="138"/>
      <c r="H93" s="138"/>
      <c r="I93" s="465">
        <f>SUM(I69,I71,I73,I75,I77,I79,I81,I83,I85,I87,I90,I91)</f>
        <v>0</v>
      </c>
    </row>
    <row r="94" spans="1:9" ht="9.75" customHeight="1" x14ac:dyDescent="0.2">
      <c r="A94" s="146"/>
      <c r="B94" s="138"/>
      <c r="C94" s="138"/>
      <c r="D94" s="138"/>
      <c r="E94" s="138"/>
      <c r="F94" s="138"/>
      <c r="G94" s="138"/>
      <c r="H94" s="138"/>
      <c r="I94" s="138"/>
    </row>
    <row r="95" spans="1:9" ht="15" x14ac:dyDescent="0.25">
      <c r="A95" s="172" t="s">
        <v>148</v>
      </c>
      <c r="B95" s="173"/>
      <c r="C95" s="173"/>
      <c r="D95" s="173"/>
      <c r="E95" s="173"/>
      <c r="F95" s="173"/>
      <c r="G95" s="173"/>
      <c r="H95" s="173"/>
      <c r="I95" s="466">
        <f>SUM(I93-I64)</f>
        <v>0</v>
      </c>
    </row>
    <row r="96" spans="1:9" ht="14.25" customHeight="1" x14ac:dyDescent="0.2">
      <c r="A96" s="139"/>
      <c r="B96" s="138"/>
      <c r="C96" s="138"/>
      <c r="D96" s="138"/>
      <c r="E96" s="138"/>
      <c r="F96" s="138"/>
      <c r="G96" s="138"/>
      <c r="H96" s="138"/>
      <c r="I96" s="138"/>
    </row>
    <row r="97" spans="1:9" ht="12.75" customHeight="1" x14ac:dyDescent="0.25">
      <c r="A97" s="142" t="s">
        <v>149</v>
      </c>
      <c r="B97" s="134"/>
      <c r="C97" s="134"/>
      <c r="D97" s="138"/>
      <c r="E97" s="138"/>
      <c r="F97" s="138"/>
      <c r="G97" s="138"/>
      <c r="H97" s="138"/>
      <c r="I97" s="295">
        <v>500</v>
      </c>
    </row>
    <row r="98" spans="1:9" ht="5.0999999999999996" customHeight="1" x14ac:dyDescent="0.2">
      <c r="A98" s="146"/>
      <c r="B98" s="138"/>
      <c r="C98" s="138"/>
      <c r="D98" s="138"/>
      <c r="E98" s="138"/>
      <c r="F98" s="140"/>
      <c r="G98" s="138"/>
      <c r="H98" s="138"/>
      <c r="I98" s="138"/>
    </row>
    <row r="99" spans="1:9" ht="14.25" x14ac:dyDescent="0.2">
      <c r="A99" s="146"/>
      <c r="B99" s="138"/>
      <c r="C99" s="138"/>
      <c r="D99" s="134"/>
      <c r="E99" s="631" t="s">
        <v>137</v>
      </c>
      <c r="F99" s="631"/>
      <c r="G99" s="138"/>
      <c r="H99" s="138"/>
      <c r="I99" s="138"/>
    </row>
    <row r="100" spans="1:9" ht="14.25" customHeight="1" x14ac:dyDescent="0.2">
      <c r="A100" s="629" t="s">
        <v>16</v>
      </c>
      <c r="B100" s="629"/>
      <c r="C100" s="629"/>
      <c r="D100" s="138"/>
      <c r="E100" s="629"/>
      <c r="F100" s="629"/>
      <c r="G100" s="138"/>
      <c r="H100" s="138"/>
      <c r="I100" s="416"/>
    </row>
    <row r="101" spans="1:9" ht="14.25" customHeight="1" x14ac:dyDescent="0.2">
      <c r="A101" s="629" t="s">
        <v>16</v>
      </c>
      <c r="B101" s="629"/>
      <c r="C101" s="629"/>
      <c r="D101" s="138"/>
      <c r="E101" s="629"/>
      <c r="F101" s="629"/>
      <c r="G101" s="138"/>
      <c r="H101" s="138"/>
      <c r="I101" s="416"/>
    </row>
    <row r="102" spans="1:9" ht="14.25" customHeight="1" x14ac:dyDescent="0.2">
      <c r="A102" s="629" t="s">
        <v>16</v>
      </c>
      <c r="B102" s="629"/>
      <c r="C102" s="629"/>
      <c r="D102" s="138"/>
      <c r="E102" s="629"/>
      <c r="F102" s="629"/>
      <c r="G102" s="138"/>
      <c r="H102" s="138"/>
      <c r="I102" s="416"/>
    </row>
    <row r="103" spans="1:9" ht="9.9499999999999993" customHeight="1" x14ac:dyDescent="0.2">
      <c r="A103" s="146"/>
      <c r="B103" s="138"/>
      <c r="C103" s="138"/>
      <c r="D103" s="138"/>
      <c r="E103" s="138"/>
      <c r="F103" s="138"/>
      <c r="G103" s="134"/>
      <c r="H103" s="134"/>
      <c r="I103" s="138"/>
    </row>
    <row r="104" spans="1:9" s="134" customFormat="1" ht="15" x14ac:dyDescent="0.25">
      <c r="A104" s="142" t="s">
        <v>150</v>
      </c>
      <c r="D104" s="138"/>
      <c r="E104" s="138"/>
      <c r="G104" s="138"/>
      <c r="H104" s="138"/>
      <c r="I104" s="467">
        <f>IF(I100+I101+I102&gt;650,650,I100+I101+I102)</f>
        <v>0</v>
      </c>
    </row>
    <row r="105" spans="1:9" ht="14.25" customHeight="1" x14ac:dyDescent="0.2">
      <c r="A105" s="146"/>
      <c r="B105" s="138"/>
      <c r="C105" s="138"/>
      <c r="D105" s="138"/>
      <c r="E105" s="138"/>
      <c r="F105" s="138"/>
      <c r="G105" s="138"/>
      <c r="H105" s="138"/>
      <c r="I105" s="138"/>
    </row>
    <row r="106" spans="1:9" ht="15" x14ac:dyDescent="0.25">
      <c r="A106" s="144" t="s">
        <v>151</v>
      </c>
      <c r="B106" s="138"/>
      <c r="C106" s="138"/>
      <c r="D106" s="138"/>
      <c r="E106" s="138"/>
      <c r="F106" s="138"/>
      <c r="G106" s="138"/>
      <c r="H106" s="138"/>
      <c r="I106" s="138"/>
    </row>
    <row r="107" spans="1:9" ht="14.25" customHeight="1" x14ac:dyDescent="0.2">
      <c r="A107" s="146"/>
      <c r="B107" s="138"/>
      <c r="C107" s="138"/>
      <c r="D107" s="138"/>
      <c r="E107" s="138"/>
      <c r="F107" s="138"/>
      <c r="G107" s="138"/>
      <c r="H107" s="138"/>
      <c r="I107" s="138"/>
    </row>
    <row r="108" spans="1:9" ht="14.25" x14ac:dyDescent="0.2">
      <c r="A108" s="138" t="s">
        <v>152</v>
      </c>
      <c r="B108" s="138"/>
      <c r="C108" s="138"/>
      <c r="D108" s="138"/>
      <c r="E108" s="138"/>
      <c r="F108" s="138"/>
      <c r="G108" s="138"/>
      <c r="H108" s="138"/>
      <c r="I108" s="464">
        <f>I61</f>
        <v>0</v>
      </c>
    </row>
    <row r="109" spans="1:9" ht="5.0999999999999996" customHeight="1" x14ac:dyDescent="0.2">
      <c r="A109" s="146"/>
      <c r="B109" s="138"/>
      <c r="C109" s="138"/>
      <c r="D109" s="138"/>
      <c r="E109" s="138"/>
      <c r="F109" s="140"/>
      <c r="G109" s="138"/>
      <c r="H109" s="138"/>
      <c r="I109" s="138"/>
    </row>
    <row r="110" spans="1:9" ht="14.25" x14ac:dyDescent="0.2">
      <c r="A110" s="138" t="s">
        <v>153</v>
      </c>
      <c r="B110" s="138"/>
      <c r="C110" s="138"/>
      <c r="D110" s="138"/>
      <c r="E110" s="138"/>
      <c r="F110" s="138"/>
      <c r="G110" s="138"/>
      <c r="H110" s="138"/>
      <c r="I110" s="464">
        <f>I93</f>
        <v>0</v>
      </c>
    </row>
    <row r="111" spans="1:9" ht="5.0999999999999996" customHeight="1" x14ac:dyDescent="0.2">
      <c r="A111" s="146"/>
      <c r="B111" s="138"/>
      <c r="C111" s="138"/>
      <c r="D111" s="138"/>
      <c r="E111" s="138"/>
      <c r="F111" s="140"/>
      <c r="G111" s="138"/>
      <c r="H111" s="138"/>
      <c r="I111" s="138"/>
    </row>
    <row r="112" spans="1:9" ht="14.25" x14ac:dyDescent="0.2">
      <c r="A112" s="174" t="s">
        <v>148</v>
      </c>
      <c r="B112" s="138"/>
      <c r="C112" s="138"/>
      <c r="D112" s="138"/>
      <c r="E112" s="138"/>
      <c r="F112" s="138"/>
      <c r="G112" s="138"/>
      <c r="H112" s="138"/>
      <c r="I112" s="464">
        <f>I95</f>
        <v>0</v>
      </c>
    </row>
    <row r="113" spans="1:27" ht="5.0999999999999996" customHeight="1" x14ac:dyDescent="0.2">
      <c r="A113" s="146"/>
      <c r="B113" s="138"/>
      <c r="C113" s="138"/>
      <c r="D113" s="138"/>
      <c r="E113" s="138"/>
      <c r="F113" s="140"/>
      <c r="G113" s="138"/>
      <c r="H113" s="138"/>
      <c r="I113" s="138"/>
    </row>
    <row r="114" spans="1:27" ht="14.25" x14ac:dyDescent="0.2">
      <c r="A114" s="139" t="s">
        <v>154</v>
      </c>
      <c r="B114" s="138"/>
      <c r="C114" s="138"/>
      <c r="D114" s="138"/>
      <c r="E114" s="138"/>
      <c r="F114" s="138"/>
      <c r="G114" s="138"/>
      <c r="H114" s="138"/>
      <c r="I114" s="464">
        <f>IF(I112&lt;=500,I104,"0.00")</f>
        <v>0</v>
      </c>
    </row>
    <row r="115" spans="1:27" ht="14.25" customHeight="1" x14ac:dyDescent="0.2">
      <c r="A115" s="139"/>
      <c r="B115" s="138"/>
      <c r="C115" s="138"/>
      <c r="D115" s="138"/>
      <c r="E115" s="138"/>
      <c r="F115" s="138"/>
      <c r="G115" s="138"/>
      <c r="H115" s="138"/>
      <c r="I115" s="175"/>
    </row>
    <row r="116" spans="1:27" ht="15.75" thickBot="1" x14ac:dyDescent="0.3">
      <c r="A116" s="176" t="s">
        <v>155</v>
      </c>
      <c r="B116" s="177"/>
      <c r="C116" s="177"/>
      <c r="D116" s="177"/>
      <c r="E116" s="177"/>
      <c r="F116" s="177"/>
      <c r="G116" s="177"/>
      <c r="H116" s="177"/>
      <c r="I116" s="468">
        <f>SUM(I112-I114)</f>
        <v>0</v>
      </c>
    </row>
    <row r="117" spans="1:27" ht="15" x14ac:dyDescent="0.25">
      <c r="A117" s="178"/>
      <c r="B117" s="174"/>
      <c r="C117" s="174"/>
      <c r="D117" s="174"/>
      <c r="E117" s="174"/>
      <c r="F117" s="174"/>
      <c r="G117" s="174"/>
      <c r="H117" s="174"/>
      <c r="I117" s="179"/>
    </row>
    <row r="118" spans="1:27" ht="14.25" customHeight="1" x14ac:dyDescent="0.2">
      <c r="A118" s="618" t="s">
        <v>336</v>
      </c>
      <c r="B118" s="618"/>
      <c r="C118" s="618"/>
      <c r="D118" s="618"/>
      <c r="E118" s="618"/>
      <c r="F118" s="618"/>
      <c r="G118" s="618"/>
      <c r="H118" s="618"/>
      <c r="I118" s="618"/>
      <c r="J118" s="436"/>
      <c r="K118" s="436"/>
      <c r="L118" s="436"/>
      <c r="M118" s="436"/>
      <c r="N118" s="436"/>
      <c r="O118" s="436"/>
      <c r="P118" s="436"/>
      <c r="Q118" s="436"/>
    </row>
    <row r="119" spans="1:27" s="142" customFormat="1" ht="21" customHeight="1" x14ac:dyDescent="0.25">
      <c r="A119" s="618"/>
      <c r="B119" s="618"/>
      <c r="C119" s="618"/>
      <c r="D119" s="618"/>
      <c r="E119" s="618"/>
      <c r="F119" s="618"/>
      <c r="G119" s="618"/>
      <c r="H119" s="618"/>
      <c r="I119" s="618"/>
      <c r="J119" s="436"/>
      <c r="K119" s="436"/>
      <c r="L119" s="436"/>
      <c r="M119" s="436"/>
      <c r="N119" s="436"/>
      <c r="O119" s="436"/>
      <c r="P119" s="436"/>
      <c r="Q119" s="436"/>
    </row>
    <row r="120" spans="1:27" ht="12.75" hidden="1" customHeight="1" x14ac:dyDescent="0.2">
      <c r="A120" s="436"/>
      <c r="B120" s="436"/>
      <c r="C120" s="436"/>
      <c r="D120" s="436"/>
      <c r="E120" s="436"/>
      <c r="F120" s="436"/>
      <c r="G120" s="436"/>
      <c r="H120" s="436"/>
      <c r="I120" s="436"/>
      <c r="J120" s="436"/>
      <c r="K120" s="436"/>
      <c r="L120" s="436"/>
      <c r="M120" s="436"/>
      <c r="N120" s="436"/>
      <c r="O120" s="436"/>
      <c r="P120" s="436"/>
      <c r="Q120" s="436"/>
    </row>
    <row r="121" spans="1:27" ht="4.5" customHeight="1" x14ac:dyDescent="0.2">
      <c r="A121" s="436"/>
      <c r="B121" s="436"/>
      <c r="C121" s="436"/>
      <c r="D121" s="436"/>
      <c r="E121" s="436"/>
      <c r="F121" s="436"/>
      <c r="G121" s="436"/>
      <c r="H121" s="436"/>
      <c r="I121" s="436"/>
      <c r="J121" s="436"/>
      <c r="K121" s="436"/>
      <c r="L121" s="436"/>
      <c r="M121" s="436"/>
      <c r="N121" s="436"/>
      <c r="O121" s="436"/>
      <c r="P121" s="436"/>
      <c r="Q121" s="436"/>
    </row>
    <row r="122" spans="1:27" ht="8.1" customHeight="1" x14ac:dyDescent="0.2">
      <c r="A122" s="328"/>
      <c r="B122" s="328"/>
      <c r="C122" s="328"/>
      <c r="D122" s="328"/>
      <c r="E122" s="328"/>
      <c r="F122" s="328"/>
      <c r="G122" s="328"/>
      <c r="H122" s="328"/>
      <c r="I122" s="328"/>
    </row>
    <row r="123" spans="1:27" ht="14.45" customHeight="1" x14ac:dyDescent="0.2">
      <c r="A123" s="305" t="s">
        <v>156</v>
      </c>
      <c r="B123" s="328"/>
      <c r="C123" s="328"/>
      <c r="D123" s="328"/>
      <c r="E123" s="328"/>
      <c r="F123" s="328"/>
      <c r="G123" s="328"/>
      <c r="H123" s="328"/>
      <c r="I123" s="328"/>
    </row>
    <row r="124" spans="1:27" ht="12.75" customHeight="1" x14ac:dyDescent="0.2">
      <c r="E124" s="138"/>
    </row>
    <row r="126" spans="1:27" hidden="1" x14ac:dyDescent="0.2">
      <c r="O126">
        <v>1</v>
      </c>
      <c r="P126">
        <v>2</v>
      </c>
      <c r="Q126">
        <v>3</v>
      </c>
      <c r="R126">
        <v>4</v>
      </c>
      <c r="S126">
        <v>5</v>
      </c>
      <c r="T126">
        <v>6</v>
      </c>
      <c r="U126">
        <v>7</v>
      </c>
      <c r="V126">
        <v>8</v>
      </c>
      <c r="W126">
        <v>9</v>
      </c>
      <c r="X126">
        <v>10</v>
      </c>
      <c r="Y126">
        <v>11</v>
      </c>
      <c r="Z126">
        <v>12</v>
      </c>
      <c r="AA126">
        <v>13</v>
      </c>
    </row>
    <row r="127" spans="1:27" hidden="1" x14ac:dyDescent="0.2">
      <c r="N127">
        <v>1</v>
      </c>
      <c r="O127" s="324">
        <v>1061</v>
      </c>
      <c r="P127" s="324"/>
      <c r="Q127" s="324"/>
      <c r="R127" s="324"/>
      <c r="S127" s="324"/>
      <c r="T127" s="324"/>
      <c r="U127" s="324"/>
      <c r="V127" s="324"/>
      <c r="W127" s="324"/>
      <c r="X127" s="324"/>
      <c r="Y127" s="324"/>
      <c r="Z127" s="324"/>
      <c r="AA127" s="324"/>
    </row>
    <row r="128" spans="1:27" hidden="1" x14ac:dyDescent="0.2">
      <c r="N128">
        <v>2</v>
      </c>
      <c r="O128" s="324">
        <v>812</v>
      </c>
      <c r="P128" s="324">
        <v>1624</v>
      </c>
      <c r="Q128" s="324"/>
      <c r="R128" s="324"/>
      <c r="S128" s="324"/>
      <c r="T128" s="324"/>
      <c r="U128" s="324"/>
      <c r="V128" s="324"/>
      <c r="W128" s="324"/>
      <c r="X128" s="324"/>
      <c r="Y128" s="324"/>
      <c r="Z128" s="324"/>
      <c r="AA128" s="324"/>
    </row>
    <row r="129" spans="14:27" hidden="1" x14ac:dyDescent="0.2">
      <c r="N129">
        <v>3</v>
      </c>
      <c r="O129" s="324">
        <v>658</v>
      </c>
      <c r="P129" s="324">
        <v>1316</v>
      </c>
      <c r="Q129" s="324">
        <v>1974</v>
      </c>
      <c r="R129" s="324"/>
      <c r="S129" s="324"/>
      <c r="T129" s="324"/>
      <c r="U129" s="324"/>
      <c r="V129" s="324"/>
      <c r="W129" s="324"/>
      <c r="X129" s="324"/>
      <c r="Y129" s="324"/>
      <c r="Z129" s="324"/>
      <c r="AA129" s="324"/>
    </row>
    <row r="130" spans="14:27" hidden="1" x14ac:dyDescent="0.2">
      <c r="N130">
        <v>4</v>
      </c>
      <c r="O130" s="324">
        <v>567.63499999999999</v>
      </c>
      <c r="P130" s="324">
        <v>1135.27</v>
      </c>
      <c r="Q130" s="324">
        <v>1702.905</v>
      </c>
      <c r="R130" s="324">
        <v>2270.54</v>
      </c>
      <c r="S130" s="324"/>
      <c r="T130" s="324"/>
      <c r="U130" s="324"/>
      <c r="V130" s="324"/>
      <c r="W130" s="324"/>
      <c r="X130" s="324"/>
      <c r="Y130" s="324"/>
      <c r="Z130" s="324"/>
      <c r="AA130" s="324"/>
    </row>
    <row r="131" spans="14:27" hidden="1" x14ac:dyDescent="0.2">
      <c r="N131">
        <v>5</v>
      </c>
      <c r="O131" s="324">
        <v>513.524</v>
      </c>
      <c r="P131" s="324">
        <v>1027.048</v>
      </c>
      <c r="Q131" s="324">
        <v>1540.5720000000001</v>
      </c>
      <c r="R131" s="324">
        <v>2054.096</v>
      </c>
      <c r="S131" s="324">
        <v>2567.62</v>
      </c>
      <c r="T131" s="324"/>
      <c r="U131" s="324"/>
      <c r="V131" s="324"/>
      <c r="W131" s="324"/>
      <c r="X131" s="324"/>
      <c r="Y131" s="324"/>
      <c r="Z131" s="324"/>
      <c r="AA131" s="324"/>
    </row>
    <row r="132" spans="14:27" hidden="1" x14ac:dyDescent="0.2">
      <c r="N132">
        <v>6</v>
      </c>
      <c r="O132" s="324">
        <v>463.93666666666667</v>
      </c>
      <c r="P132" s="324">
        <v>927.87333333333333</v>
      </c>
      <c r="Q132" s="324">
        <v>1391.81</v>
      </c>
      <c r="R132" s="324">
        <v>1855.7466666666667</v>
      </c>
      <c r="S132" s="324">
        <v>2319.6833333333334</v>
      </c>
      <c r="T132" s="324">
        <v>2783.62</v>
      </c>
      <c r="U132" s="324"/>
      <c r="V132" s="324"/>
      <c r="W132" s="324"/>
      <c r="X132" s="324"/>
      <c r="Y132" s="324"/>
      <c r="Z132" s="324"/>
      <c r="AA132" s="324"/>
    </row>
    <row r="133" spans="14:27" hidden="1" x14ac:dyDescent="0.2">
      <c r="N133">
        <v>7</v>
      </c>
      <c r="O133" s="324">
        <v>428.51714285714286</v>
      </c>
      <c r="P133" s="324">
        <v>857.03428571428572</v>
      </c>
      <c r="Q133" s="324">
        <v>1285.5514285714285</v>
      </c>
      <c r="R133" s="324">
        <v>1714.0685714285714</v>
      </c>
      <c r="S133" s="324">
        <v>2142.5857142857144</v>
      </c>
      <c r="T133" s="324">
        <v>2571.1028571428569</v>
      </c>
      <c r="U133" s="324">
        <v>2999.62</v>
      </c>
      <c r="V133" s="324"/>
      <c r="W133" s="324"/>
      <c r="X133" s="324"/>
      <c r="Y133" s="324"/>
      <c r="Z133" s="324"/>
      <c r="AA133" s="324"/>
    </row>
    <row r="134" spans="14:27" hidden="1" x14ac:dyDescent="0.2">
      <c r="N134">
        <v>8</v>
      </c>
      <c r="O134" s="324">
        <v>401.95249999999999</v>
      </c>
      <c r="P134" s="324">
        <v>803.90499999999997</v>
      </c>
      <c r="Q134" s="324">
        <v>1205.8575000000001</v>
      </c>
      <c r="R134" s="324">
        <v>1607.81</v>
      </c>
      <c r="S134" s="324">
        <v>2009.7624999999998</v>
      </c>
      <c r="T134" s="324">
        <v>2411.7150000000001</v>
      </c>
      <c r="U134" s="324">
        <v>2813.6675</v>
      </c>
      <c r="V134" s="324">
        <v>3215.62</v>
      </c>
      <c r="W134" s="324"/>
      <c r="X134" s="324"/>
      <c r="Y134" s="324"/>
      <c r="Z134" s="324"/>
      <c r="AA134" s="324"/>
    </row>
    <row r="135" spans="14:27" hidden="1" x14ac:dyDescent="0.2">
      <c r="N135">
        <v>9</v>
      </c>
      <c r="O135" s="324">
        <v>381.29111111111109</v>
      </c>
      <c r="P135" s="324">
        <v>762.58222222222219</v>
      </c>
      <c r="Q135" s="324">
        <v>1143.8733333333332</v>
      </c>
      <c r="R135" s="324">
        <v>1525.1644444444444</v>
      </c>
      <c r="S135" s="324">
        <v>1906.4555555555555</v>
      </c>
      <c r="T135" s="324">
        <v>2287.7466666666664</v>
      </c>
      <c r="U135" s="324">
        <v>2669.0377777777776</v>
      </c>
      <c r="V135" s="324">
        <v>3050.3288888888887</v>
      </c>
      <c r="W135" s="324">
        <v>3431.62</v>
      </c>
      <c r="X135" s="324"/>
      <c r="Y135" s="324"/>
      <c r="Z135" s="324"/>
      <c r="AA135" s="324"/>
    </row>
    <row r="136" spans="14:27" hidden="1" x14ac:dyDescent="0.2">
      <c r="N136">
        <v>10</v>
      </c>
      <c r="O136" s="324">
        <v>364.762</v>
      </c>
      <c r="P136" s="324">
        <v>729.524</v>
      </c>
      <c r="Q136" s="324">
        <v>1094.2860000000001</v>
      </c>
      <c r="R136" s="324">
        <v>1459.048</v>
      </c>
      <c r="S136" s="324">
        <v>1823.81</v>
      </c>
      <c r="T136" s="324">
        <v>2188.5720000000001</v>
      </c>
      <c r="U136" s="324">
        <v>2553.3339999999998</v>
      </c>
      <c r="V136" s="324">
        <v>2918.096</v>
      </c>
      <c r="W136" s="324">
        <v>3282.8580000000002</v>
      </c>
      <c r="X136" s="324">
        <v>3647.62</v>
      </c>
      <c r="Y136" s="324"/>
      <c r="Z136" s="324"/>
      <c r="AA136" s="324"/>
    </row>
    <row r="137" spans="14:27" hidden="1" x14ac:dyDescent="0.2">
      <c r="N137">
        <v>11</v>
      </c>
      <c r="O137" s="324">
        <v>351.23818181818183</v>
      </c>
      <c r="P137" s="324">
        <v>702.47636363636366</v>
      </c>
      <c r="Q137" s="324">
        <v>1053.7145454545455</v>
      </c>
      <c r="R137" s="324">
        <v>1404.9527272727273</v>
      </c>
      <c r="S137" s="324">
        <v>1756.1909090909091</v>
      </c>
      <c r="T137" s="324">
        <v>2107.429090909091</v>
      </c>
      <c r="U137" s="324">
        <v>2458.6672727272726</v>
      </c>
      <c r="V137" s="324">
        <v>2809.9054545454546</v>
      </c>
      <c r="W137" s="324">
        <v>3161.1436363636367</v>
      </c>
      <c r="X137" s="324">
        <v>3512.3818181818183</v>
      </c>
      <c r="Y137" s="324">
        <v>3863.62</v>
      </c>
      <c r="Z137" s="324"/>
      <c r="AA137" s="324"/>
    </row>
    <row r="138" spans="14:27" hidden="1" x14ac:dyDescent="0.2">
      <c r="N138">
        <v>12</v>
      </c>
      <c r="O138" s="324">
        <v>339.96833333333331</v>
      </c>
      <c r="P138" s="324">
        <v>679.93666666666661</v>
      </c>
      <c r="Q138" s="324">
        <v>1019.905</v>
      </c>
      <c r="R138" s="324">
        <v>1359.8733333333332</v>
      </c>
      <c r="S138" s="324">
        <v>1699.8416666666665</v>
      </c>
      <c r="T138" s="324">
        <v>2039.81</v>
      </c>
      <c r="U138" s="324">
        <v>2379.7783333333332</v>
      </c>
      <c r="V138" s="324">
        <v>2719.7466666666664</v>
      </c>
      <c r="W138" s="324">
        <v>3059.7149999999997</v>
      </c>
      <c r="X138" s="324">
        <v>3399.6833333333329</v>
      </c>
      <c r="Y138" s="324">
        <v>3739.6516666666662</v>
      </c>
      <c r="Z138" s="324">
        <v>4079.62</v>
      </c>
      <c r="AA138" s="324"/>
    </row>
    <row r="139" spans="14:27" hidden="1" x14ac:dyDescent="0.2">
      <c r="N139">
        <v>13</v>
      </c>
      <c r="O139" s="324">
        <v>330.43230769230769</v>
      </c>
      <c r="P139" s="324">
        <v>660.86461538461538</v>
      </c>
      <c r="Q139" s="324">
        <v>991.29692307692312</v>
      </c>
      <c r="R139" s="324">
        <v>1321.7292307692308</v>
      </c>
      <c r="S139" s="324">
        <v>1652.1615384615384</v>
      </c>
      <c r="T139" s="324">
        <v>1982.5938461538462</v>
      </c>
      <c r="U139" s="324">
        <v>2313.0261538461536</v>
      </c>
      <c r="V139" s="324">
        <v>2643.4584615384615</v>
      </c>
      <c r="W139" s="324">
        <v>2973.8907692307694</v>
      </c>
      <c r="X139" s="324">
        <v>3304.3230769230768</v>
      </c>
      <c r="Y139" s="324">
        <v>3634.7553846153846</v>
      </c>
      <c r="Z139" s="324">
        <v>3965.1876923076925</v>
      </c>
      <c r="AA139" s="324">
        <v>4295.62</v>
      </c>
    </row>
    <row r="140" spans="14:27" hidden="1" x14ac:dyDescent="0.2"/>
    <row r="141" spans="14:27" hidden="1" x14ac:dyDescent="0.2">
      <c r="O141" t="s">
        <v>3</v>
      </c>
      <c r="P141" t="s">
        <v>4</v>
      </c>
      <c r="R141" t="s">
        <v>5</v>
      </c>
      <c r="S141" t="s">
        <v>6</v>
      </c>
    </row>
    <row r="142" spans="14:27" hidden="1" x14ac:dyDescent="0.2">
      <c r="O142">
        <v>8</v>
      </c>
      <c r="P142" s="324">
        <v>216</v>
      </c>
      <c r="Q142" s="324">
        <f>U133</f>
        <v>2999.62</v>
      </c>
      <c r="R142" s="324">
        <f>P142+Q142</f>
        <v>3215.62</v>
      </c>
      <c r="S142" s="324">
        <f>O134</f>
        <v>401.95249999999999</v>
      </c>
    </row>
    <row r="143" spans="14:27" hidden="1" x14ac:dyDescent="0.2">
      <c r="O143">
        <v>9</v>
      </c>
      <c r="P143" s="324">
        <v>216</v>
      </c>
      <c r="Q143" s="324">
        <f>V134</f>
        <v>3215.62</v>
      </c>
      <c r="R143" s="324">
        <f t="shared" ref="R143:R147" si="0">P143+Q143</f>
        <v>3431.62</v>
      </c>
      <c r="S143" s="324">
        <f t="shared" ref="S143:S147" si="1">O135</f>
        <v>381.29111111111109</v>
      </c>
    </row>
    <row r="144" spans="14:27" hidden="1" x14ac:dyDescent="0.2">
      <c r="O144">
        <v>10</v>
      </c>
      <c r="P144" s="324">
        <v>216</v>
      </c>
      <c r="Q144" s="324">
        <f>W135</f>
        <v>3431.62</v>
      </c>
      <c r="R144" s="324">
        <f t="shared" si="0"/>
        <v>3647.62</v>
      </c>
      <c r="S144" s="324">
        <f t="shared" si="1"/>
        <v>364.762</v>
      </c>
    </row>
    <row r="145" spans="14:28" hidden="1" x14ac:dyDescent="0.2">
      <c r="O145">
        <v>11</v>
      </c>
      <c r="P145" s="324">
        <v>216</v>
      </c>
      <c r="Q145" s="324">
        <f>X136</f>
        <v>3647.62</v>
      </c>
      <c r="R145" s="324">
        <f t="shared" si="0"/>
        <v>3863.62</v>
      </c>
      <c r="S145" s="324">
        <f t="shared" si="1"/>
        <v>351.23818181818183</v>
      </c>
    </row>
    <row r="146" spans="14:28" hidden="1" x14ac:dyDescent="0.2">
      <c r="O146">
        <v>12</v>
      </c>
      <c r="P146" s="324">
        <v>216</v>
      </c>
      <c r="Q146" s="324">
        <f>Y137</f>
        <v>3863.62</v>
      </c>
      <c r="R146" s="324">
        <f t="shared" si="0"/>
        <v>4079.62</v>
      </c>
      <c r="S146" s="324">
        <f t="shared" si="1"/>
        <v>339.96833333333331</v>
      </c>
    </row>
    <row r="147" spans="14:28" hidden="1" x14ac:dyDescent="0.2">
      <c r="O147">
        <v>13</v>
      </c>
      <c r="P147" s="324">
        <v>216</v>
      </c>
      <c r="Q147" s="324">
        <f>Z138</f>
        <v>4079.62</v>
      </c>
      <c r="R147" s="324">
        <f t="shared" si="0"/>
        <v>4295.62</v>
      </c>
      <c r="S147" s="324">
        <f t="shared" si="1"/>
        <v>330.43230769230769</v>
      </c>
    </row>
    <row r="148" spans="14:28" hidden="1" x14ac:dyDescent="0.2"/>
    <row r="149" spans="14:28" hidden="1" x14ac:dyDescent="0.2"/>
    <row r="150" spans="14:28" hidden="1" x14ac:dyDescent="0.2">
      <c r="N150" s="278"/>
      <c r="O150" s="278"/>
      <c r="P150" s="278"/>
      <c r="Q150" s="278"/>
      <c r="R150" s="278"/>
      <c r="S150" s="278"/>
      <c r="T150" s="278"/>
      <c r="U150" s="278"/>
      <c r="V150" s="278"/>
      <c r="W150" s="278"/>
      <c r="X150" s="279"/>
      <c r="Y150" s="279"/>
      <c r="Z150" s="280"/>
      <c r="AA150" s="280"/>
      <c r="AB150" s="280"/>
    </row>
    <row r="151" spans="14:28" hidden="1" x14ac:dyDescent="0.2">
      <c r="N151" s="281"/>
      <c r="O151" s="322">
        <v>1</v>
      </c>
      <c r="P151" s="322">
        <v>2</v>
      </c>
      <c r="Q151" s="322">
        <v>3</v>
      </c>
      <c r="R151" s="322">
        <v>4</v>
      </c>
      <c r="S151" s="322">
        <v>5</v>
      </c>
      <c r="T151" s="322">
        <v>6</v>
      </c>
      <c r="U151" s="322">
        <v>7</v>
      </c>
      <c r="V151" s="322">
        <v>8</v>
      </c>
      <c r="W151" s="322">
        <v>9</v>
      </c>
      <c r="X151" s="323">
        <v>10</v>
      </c>
      <c r="Y151" s="323">
        <v>11</v>
      </c>
      <c r="Z151" s="319">
        <v>12</v>
      </c>
      <c r="AA151" s="319">
        <v>13</v>
      </c>
      <c r="AB151" s="280"/>
    </row>
    <row r="152" spans="14:28" hidden="1" x14ac:dyDescent="0.2">
      <c r="N152" s="320">
        <v>1</v>
      </c>
      <c r="O152" s="527">
        <f>ROUND(O127*$W$174,0)</f>
        <v>849</v>
      </c>
      <c r="P152" s="527"/>
      <c r="Q152" s="527"/>
      <c r="R152" s="527"/>
      <c r="S152" s="527"/>
      <c r="T152" s="527"/>
      <c r="U152" s="527"/>
      <c r="V152" s="527"/>
      <c r="W152" s="527"/>
      <c r="X152" s="527"/>
      <c r="Y152" s="527"/>
      <c r="Z152" s="527"/>
      <c r="AA152" s="527"/>
      <c r="AB152" s="280"/>
    </row>
    <row r="153" spans="14:28" hidden="1" x14ac:dyDescent="0.2">
      <c r="N153" s="320">
        <v>2</v>
      </c>
      <c r="O153" s="527">
        <f>P153/N153</f>
        <v>649.5</v>
      </c>
      <c r="P153" s="527">
        <f>ROUND(P128*$W$174,0)</f>
        <v>1299</v>
      </c>
      <c r="Q153" s="527"/>
      <c r="R153" s="527"/>
      <c r="S153" s="527"/>
      <c r="T153" s="527"/>
      <c r="U153" s="527"/>
      <c r="V153" s="527"/>
      <c r="W153" s="527"/>
      <c r="X153" s="527"/>
      <c r="Y153" s="527"/>
      <c r="Z153" s="527"/>
      <c r="AA153" s="527"/>
      <c r="AB153" s="280"/>
    </row>
    <row r="154" spans="14:28" hidden="1" x14ac:dyDescent="0.2">
      <c r="N154" s="320">
        <v>3</v>
      </c>
      <c r="O154" s="527">
        <f>Q154/N154</f>
        <v>526.33333333333337</v>
      </c>
      <c r="P154" s="527">
        <f>Q154/N154*P151</f>
        <v>1052.6666666666667</v>
      </c>
      <c r="Q154" s="527">
        <f>ROUND(Q129*$W$174,0)</f>
        <v>1579</v>
      </c>
      <c r="R154" s="527"/>
      <c r="S154" s="527"/>
      <c r="T154" s="527"/>
      <c r="U154" s="527"/>
      <c r="V154" s="527"/>
      <c r="W154" s="527"/>
      <c r="X154" s="527"/>
      <c r="Y154" s="527"/>
      <c r="Z154" s="527"/>
      <c r="AA154" s="527"/>
      <c r="AB154" s="280"/>
    </row>
    <row r="155" spans="14:28" hidden="1" x14ac:dyDescent="0.2">
      <c r="N155" s="320">
        <v>4</v>
      </c>
      <c r="O155" s="527">
        <f>R155/N155</f>
        <v>454</v>
      </c>
      <c r="P155" s="527">
        <f>R155/N155*P151</f>
        <v>908</v>
      </c>
      <c r="Q155" s="527">
        <f>R155/N155*Q151</f>
        <v>1362</v>
      </c>
      <c r="R155" s="527">
        <f>ROUND(R130*$W$174,0)</f>
        <v>1816</v>
      </c>
      <c r="S155" s="527"/>
      <c r="T155" s="527"/>
      <c r="U155" s="527"/>
      <c r="V155" s="527"/>
      <c r="W155" s="527"/>
      <c r="X155" s="527"/>
      <c r="Y155" s="527"/>
      <c r="Z155" s="527"/>
      <c r="AA155" s="527"/>
      <c r="AB155" s="280"/>
    </row>
    <row r="156" spans="14:28" hidden="1" x14ac:dyDescent="0.2">
      <c r="N156" s="320">
        <v>5</v>
      </c>
      <c r="O156" s="527">
        <f>S156/N156</f>
        <v>410.8</v>
      </c>
      <c r="P156" s="527">
        <f>S156/N156*P151</f>
        <v>821.6</v>
      </c>
      <c r="Q156" s="527">
        <f>S156/N156*Q151</f>
        <v>1232.4000000000001</v>
      </c>
      <c r="R156" s="527">
        <f>S156/N156*R151</f>
        <v>1643.2</v>
      </c>
      <c r="S156" s="527">
        <f>ROUND(S131*$W$174,0)</f>
        <v>2054</v>
      </c>
      <c r="T156" s="527"/>
      <c r="U156" s="527"/>
      <c r="V156" s="527"/>
      <c r="W156" s="527"/>
      <c r="X156" s="527"/>
      <c r="Y156" s="527"/>
      <c r="Z156" s="527"/>
      <c r="AA156" s="527"/>
      <c r="AB156" s="280"/>
    </row>
    <row r="157" spans="14:28" hidden="1" x14ac:dyDescent="0.2">
      <c r="N157" s="320">
        <v>6</v>
      </c>
      <c r="O157" s="527">
        <f>T157/N157</f>
        <v>371.16666666666669</v>
      </c>
      <c r="P157" s="527">
        <f>T157/N157*P151</f>
        <v>742.33333333333337</v>
      </c>
      <c r="Q157" s="527">
        <f>T157/N157*Q151</f>
        <v>1113.5</v>
      </c>
      <c r="R157" s="527">
        <f>T157/N157*R151</f>
        <v>1484.6666666666667</v>
      </c>
      <c r="S157" s="527">
        <f>T157/N157*S151</f>
        <v>1855.8333333333335</v>
      </c>
      <c r="T157" s="527">
        <f>S156+P167</f>
        <v>2227</v>
      </c>
      <c r="U157" s="527"/>
      <c r="V157" s="527"/>
      <c r="W157" s="527"/>
      <c r="X157" s="527"/>
      <c r="Y157" s="527"/>
      <c r="Z157" s="527"/>
      <c r="AA157" s="527"/>
      <c r="AB157" s="280"/>
    </row>
    <row r="158" spans="14:28" hidden="1" x14ac:dyDescent="0.2">
      <c r="N158" s="320">
        <v>7</v>
      </c>
      <c r="O158" s="527">
        <f>U158/N158</f>
        <v>342.85714285714283</v>
      </c>
      <c r="P158" s="527">
        <f>U158/N158*P151</f>
        <v>685.71428571428567</v>
      </c>
      <c r="Q158" s="527">
        <f>U158/N158*Q151</f>
        <v>1028.5714285714284</v>
      </c>
      <c r="R158" s="527">
        <f>U158/N158*R151</f>
        <v>1371.4285714285713</v>
      </c>
      <c r="S158" s="527">
        <f>U158/N158*S151</f>
        <v>1714.2857142857142</v>
      </c>
      <c r="T158" s="527">
        <f t="shared" ref="T158:Y164" si="2">T133*$W$174</f>
        <v>2056.8822857142854</v>
      </c>
      <c r="U158" s="527">
        <f>T157+P167</f>
        <v>2400</v>
      </c>
      <c r="V158" s="527"/>
      <c r="W158" s="527"/>
      <c r="X158" s="527"/>
      <c r="Y158" s="527"/>
      <c r="Z158" s="527"/>
      <c r="AA158" s="527"/>
      <c r="AB158" s="280"/>
    </row>
    <row r="159" spans="14:28" hidden="1" x14ac:dyDescent="0.2">
      <c r="N159" s="320">
        <v>8</v>
      </c>
      <c r="O159" s="527">
        <f>V159/N159</f>
        <v>321.625</v>
      </c>
      <c r="P159" s="527">
        <f>V159/N159*P151</f>
        <v>643.25</v>
      </c>
      <c r="Q159" s="527">
        <f>V159/N159*Q151</f>
        <v>964.875</v>
      </c>
      <c r="R159" s="527">
        <f>V159/N159*R151</f>
        <v>1286.5</v>
      </c>
      <c r="S159" s="527">
        <f>V159/N159*S151</f>
        <v>1608.125</v>
      </c>
      <c r="T159" s="527">
        <f t="shared" si="2"/>
        <v>1929.3720000000003</v>
      </c>
      <c r="U159" s="527">
        <f t="shared" si="2"/>
        <v>2250.9340000000002</v>
      </c>
      <c r="V159" s="527">
        <f>U158+P167</f>
        <v>2573</v>
      </c>
      <c r="W159" s="527"/>
      <c r="X159" s="527"/>
      <c r="Y159" s="527"/>
      <c r="Z159" s="527"/>
      <c r="AA159" s="527"/>
      <c r="AB159" s="280"/>
    </row>
    <row r="160" spans="14:28" hidden="1" x14ac:dyDescent="0.2">
      <c r="N160" s="321">
        <v>9</v>
      </c>
      <c r="O160" s="527">
        <f>W160/N160</f>
        <v>305.11111111111109</v>
      </c>
      <c r="P160" s="527">
        <f>W160/N160*P151</f>
        <v>610.22222222222217</v>
      </c>
      <c r="Q160" s="527">
        <f>W160/N160*Q151</f>
        <v>915.33333333333326</v>
      </c>
      <c r="R160" s="527">
        <f>W160/N160*R151</f>
        <v>1220.4444444444443</v>
      </c>
      <c r="S160" s="527">
        <f>W160/N160*S151</f>
        <v>1525.5555555555554</v>
      </c>
      <c r="T160" s="527">
        <f t="shared" si="2"/>
        <v>1830.1973333333333</v>
      </c>
      <c r="U160" s="527">
        <f t="shared" si="2"/>
        <v>2135.230222222222</v>
      </c>
      <c r="V160" s="527">
        <f t="shared" si="2"/>
        <v>2440.2631111111109</v>
      </c>
      <c r="W160" s="527">
        <f>V159+P167</f>
        <v>2746</v>
      </c>
      <c r="X160" s="527"/>
      <c r="Y160" s="527"/>
      <c r="Z160" s="527"/>
      <c r="AA160" s="527"/>
      <c r="AB160" s="280"/>
    </row>
    <row r="161" spans="14:28" hidden="1" x14ac:dyDescent="0.2">
      <c r="N161" s="321">
        <v>10</v>
      </c>
      <c r="O161" s="527">
        <f>X161/N161</f>
        <v>291.89999999999998</v>
      </c>
      <c r="P161" s="527">
        <f>X161/N161*P151</f>
        <v>583.79999999999995</v>
      </c>
      <c r="Q161" s="527">
        <f>X161/N161*Q151</f>
        <v>875.69999999999993</v>
      </c>
      <c r="R161" s="527">
        <f>X161/N161*R151</f>
        <v>1167.5999999999999</v>
      </c>
      <c r="S161" s="527">
        <f>X161/N161*S151</f>
        <v>1459.5</v>
      </c>
      <c r="T161" s="527">
        <f t="shared" si="2"/>
        <v>1750.8576000000003</v>
      </c>
      <c r="U161" s="527">
        <f t="shared" si="2"/>
        <v>2042.6671999999999</v>
      </c>
      <c r="V161" s="527">
        <f t="shared" si="2"/>
        <v>2334.4767999999999</v>
      </c>
      <c r="W161" s="527">
        <f t="shared" si="2"/>
        <v>2626.2864000000004</v>
      </c>
      <c r="X161" s="527">
        <f>W160+P167</f>
        <v>2919</v>
      </c>
      <c r="Y161" s="527"/>
      <c r="Z161" s="527"/>
      <c r="AA161" s="527"/>
      <c r="AB161" s="280"/>
    </row>
    <row r="162" spans="14:28" hidden="1" x14ac:dyDescent="0.2">
      <c r="N162" s="321">
        <v>11</v>
      </c>
      <c r="O162" s="527">
        <f>Y162/N162</f>
        <v>281.09090909090907</v>
      </c>
      <c r="P162" s="527">
        <f>Y162/N162*P151</f>
        <v>562.18181818181813</v>
      </c>
      <c r="Q162" s="527">
        <f>Y162/N162*Q151</f>
        <v>843.27272727272725</v>
      </c>
      <c r="R162" s="527">
        <f>Y162/N162*R151</f>
        <v>1124.3636363636363</v>
      </c>
      <c r="S162" s="527">
        <f>Y162/N162*S151</f>
        <v>1405.4545454545453</v>
      </c>
      <c r="T162" s="527">
        <f t="shared" si="2"/>
        <v>1685.9432727272729</v>
      </c>
      <c r="U162" s="527">
        <f t="shared" si="2"/>
        <v>1966.9338181818182</v>
      </c>
      <c r="V162" s="527">
        <f t="shared" si="2"/>
        <v>2247.924363636364</v>
      </c>
      <c r="W162" s="527">
        <f t="shared" si="2"/>
        <v>2528.9149090909095</v>
      </c>
      <c r="X162" s="527">
        <f t="shared" si="2"/>
        <v>2809.9054545454546</v>
      </c>
      <c r="Y162" s="527">
        <f>X161+P167</f>
        <v>3092</v>
      </c>
      <c r="Z162" s="527"/>
      <c r="AA162" s="527"/>
      <c r="AB162" s="280"/>
    </row>
    <row r="163" spans="14:28" hidden="1" x14ac:dyDescent="0.2">
      <c r="N163" s="321">
        <v>12</v>
      </c>
      <c r="O163" s="527">
        <f>Z163/N163</f>
        <v>272.08333333333331</v>
      </c>
      <c r="P163" s="527">
        <f>Z163/N163*P151</f>
        <v>544.16666666666663</v>
      </c>
      <c r="Q163" s="527">
        <f>Z163/N163*Q151</f>
        <v>816.25</v>
      </c>
      <c r="R163" s="527">
        <f>Z163/N163*R151</f>
        <v>1088.3333333333333</v>
      </c>
      <c r="S163" s="527">
        <f>Z163/N163*S151</f>
        <v>1360.4166666666665</v>
      </c>
      <c r="T163" s="527">
        <f t="shared" si="2"/>
        <v>1631.848</v>
      </c>
      <c r="U163" s="527">
        <f t="shared" si="2"/>
        <v>1903.8226666666667</v>
      </c>
      <c r="V163" s="527">
        <f t="shared" si="2"/>
        <v>2175.7973333333334</v>
      </c>
      <c r="W163" s="527">
        <f t="shared" si="2"/>
        <v>2447.7719999999999</v>
      </c>
      <c r="X163" s="527">
        <f t="shared" si="2"/>
        <v>2719.7466666666664</v>
      </c>
      <c r="Y163" s="527">
        <f>Y138*$W$174</f>
        <v>2991.721333333333</v>
      </c>
      <c r="Z163" s="527">
        <f>Y162+P167</f>
        <v>3265</v>
      </c>
      <c r="AA163" s="527"/>
      <c r="AB163" s="280"/>
    </row>
    <row r="164" spans="14:28" hidden="1" x14ac:dyDescent="0.2">
      <c r="N164" s="321">
        <v>13</v>
      </c>
      <c r="O164" s="527">
        <f>AA164/N164</f>
        <v>264.46153846153845</v>
      </c>
      <c r="P164" s="527">
        <f>AA164/N164*P151</f>
        <v>528.92307692307691</v>
      </c>
      <c r="Q164" s="527">
        <f>AA164/N164*Q151</f>
        <v>793.38461538461536</v>
      </c>
      <c r="R164" s="527">
        <f>AA164/N164*R151</f>
        <v>1057.8461538461538</v>
      </c>
      <c r="S164" s="527">
        <f>AA164/N164*S151</f>
        <v>1322.3076923076924</v>
      </c>
      <c r="T164" s="527">
        <f t="shared" si="2"/>
        <v>1586.0750769230772</v>
      </c>
      <c r="U164" s="527">
        <f t="shared" si="2"/>
        <v>1850.4209230769229</v>
      </c>
      <c r="V164" s="527">
        <f t="shared" si="2"/>
        <v>2114.7667692307691</v>
      </c>
      <c r="W164" s="527">
        <f t="shared" si="2"/>
        <v>2379.1126153846158</v>
      </c>
      <c r="X164" s="527">
        <f t="shared" si="2"/>
        <v>2643.4584615384615</v>
      </c>
      <c r="Y164" s="527">
        <f t="shared" si="2"/>
        <v>2907.8043076923077</v>
      </c>
      <c r="Z164" s="527">
        <f>Z139*$W$174</f>
        <v>3172.1501538461544</v>
      </c>
      <c r="AA164" s="527">
        <f>Z163+P167</f>
        <v>3438</v>
      </c>
      <c r="AB164" s="280"/>
    </row>
    <row r="165" spans="14:28" hidden="1" x14ac:dyDescent="0.2">
      <c r="N165" s="280"/>
      <c r="O165" s="280"/>
      <c r="P165" s="280"/>
      <c r="Q165" s="280"/>
      <c r="R165" s="280"/>
      <c r="S165" s="280"/>
      <c r="T165" s="280"/>
      <c r="U165" s="280"/>
      <c r="V165" s="280"/>
      <c r="W165" s="280"/>
      <c r="X165" s="280"/>
      <c r="Y165" s="280"/>
      <c r="Z165" s="280"/>
      <c r="AA165" s="280"/>
      <c r="AB165" s="280"/>
    </row>
    <row r="166" spans="14:28" hidden="1" x14ac:dyDescent="0.2">
      <c r="N166" s="280"/>
      <c r="O166" s="280" t="s">
        <v>3</v>
      </c>
      <c r="P166" s="280" t="s">
        <v>4</v>
      </c>
      <c r="Q166" s="280"/>
      <c r="R166" s="280" t="s">
        <v>5</v>
      </c>
      <c r="S166" s="280" t="s">
        <v>6</v>
      </c>
      <c r="T166" s="280"/>
      <c r="U166" s="280"/>
      <c r="V166" s="280"/>
      <c r="W166" s="280"/>
      <c r="X166" s="280"/>
      <c r="Y166" s="280"/>
      <c r="Z166" s="280"/>
      <c r="AA166" s="280"/>
      <c r="AB166" s="280"/>
    </row>
    <row r="167" spans="14:28" hidden="1" x14ac:dyDescent="0.2">
      <c r="N167" s="280"/>
      <c r="O167" s="319">
        <v>8</v>
      </c>
      <c r="P167" s="280">
        <f>ROUND(P142*$W$172,0)</f>
        <v>173</v>
      </c>
      <c r="Q167" s="280">
        <f>U158</f>
        <v>2400</v>
      </c>
      <c r="R167" s="280">
        <f>P167+Q167</f>
        <v>2573</v>
      </c>
      <c r="S167" s="280">
        <f>O159</f>
        <v>321.625</v>
      </c>
      <c r="T167" s="280"/>
      <c r="U167" s="280"/>
      <c r="V167" s="280"/>
      <c r="W167" s="280"/>
      <c r="X167" s="280"/>
      <c r="Y167" s="280"/>
      <c r="Z167" s="280"/>
      <c r="AA167" s="280"/>
      <c r="AB167" s="280"/>
    </row>
    <row r="168" spans="14:28" hidden="1" x14ac:dyDescent="0.2">
      <c r="N168" s="280"/>
      <c r="O168" s="319">
        <v>9</v>
      </c>
      <c r="P168" s="280">
        <f t="shared" ref="P168:P171" si="3">ROUND(P143*$W$172,0)</f>
        <v>173</v>
      </c>
      <c r="Q168" s="280">
        <f>V159</f>
        <v>2573</v>
      </c>
      <c r="R168" s="280">
        <f t="shared" ref="R168:R172" si="4">P168+Q168</f>
        <v>2746</v>
      </c>
      <c r="S168" s="280">
        <f>O160</f>
        <v>305.11111111111109</v>
      </c>
      <c r="T168" s="280"/>
      <c r="U168" s="280"/>
      <c r="V168" s="280"/>
      <c r="W168" s="280"/>
      <c r="X168" s="280"/>
      <c r="Y168" s="280"/>
      <c r="Z168" s="280"/>
      <c r="AA168" s="280"/>
      <c r="AB168" s="280"/>
    </row>
    <row r="169" spans="14:28" hidden="1" x14ac:dyDescent="0.2">
      <c r="N169" s="280"/>
      <c r="O169" s="319">
        <v>10</v>
      </c>
      <c r="P169" s="280">
        <f t="shared" si="3"/>
        <v>173</v>
      </c>
      <c r="Q169" s="280">
        <f>W160</f>
        <v>2746</v>
      </c>
      <c r="R169" s="280">
        <f t="shared" si="4"/>
        <v>2919</v>
      </c>
      <c r="S169" s="280">
        <f>O161</f>
        <v>291.89999999999998</v>
      </c>
      <c r="T169" s="280"/>
      <c r="U169" s="280"/>
      <c r="V169" s="280"/>
      <c r="W169" s="280"/>
      <c r="X169" s="280"/>
      <c r="Y169" s="280"/>
      <c r="Z169" s="280"/>
      <c r="AA169" s="280"/>
      <c r="AB169" s="280"/>
    </row>
    <row r="170" spans="14:28" hidden="1" x14ac:dyDescent="0.2">
      <c r="N170" s="280"/>
      <c r="O170" s="319">
        <v>11</v>
      </c>
      <c r="P170" s="280">
        <f t="shared" si="3"/>
        <v>173</v>
      </c>
      <c r="Q170" s="280">
        <f>X161</f>
        <v>2919</v>
      </c>
      <c r="R170" s="280">
        <f t="shared" si="4"/>
        <v>3092</v>
      </c>
      <c r="S170" s="280">
        <f t="shared" ref="S170:S172" si="5">O162</f>
        <v>281.09090909090907</v>
      </c>
      <c r="T170" s="280"/>
      <c r="U170" s="280"/>
      <c r="V170" s="280"/>
      <c r="W170" s="280"/>
      <c r="X170" s="280"/>
      <c r="Y170" s="280"/>
      <c r="Z170" s="280"/>
      <c r="AA170" s="280"/>
      <c r="AB170" s="280"/>
    </row>
    <row r="171" spans="14:28" hidden="1" x14ac:dyDescent="0.2">
      <c r="N171" s="280"/>
      <c r="O171" s="319">
        <v>12</v>
      </c>
      <c r="P171" s="280">
        <f t="shared" si="3"/>
        <v>173</v>
      </c>
      <c r="Q171" s="280">
        <f>Y162</f>
        <v>3092</v>
      </c>
      <c r="R171" s="280">
        <f t="shared" si="4"/>
        <v>3265</v>
      </c>
      <c r="S171" s="280">
        <f t="shared" si="5"/>
        <v>272.08333333333331</v>
      </c>
      <c r="T171" s="280"/>
      <c r="U171" s="280"/>
      <c r="V171" s="280"/>
      <c r="W171" s="280"/>
      <c r="X171" s="280"/>
      <c r="Y171" s="280"/>
      <c r="Z171" s="280"/>
      <c r="AA171" s="280"/>
      <c r="AB171" s="280"/>
    </row>
    <row r="172" spans="14:28" hidden="1" x14ac:dyDescent="0.2">
      <c r="N172" s="280"/>
      <c r="O172" s="319">
        <v>13</v>
      </c>
      <c r="P172" s="280">
        <f>ROUND(P147*$W$172,0)</f>
        <v>173</v>
      </c>
      <c r="Q172" s="280">
        <f>Z163</f>
        <v>3265</v>
      </c>
      <c r="R172" s="280">
        <f t="shared" si="4"/>
        <v>3438</v>
      </c>
      <c r="S172" s="280">
        <f t="shared" si="5"/>
        <v>264.46153846153845</v>
      </c>
      <c r="T172" s="280"/>
      <c r="U172" s="280"/>
      <c r="V172" s="317" t="s">
        <v>45</v>
      </c>
      <c r="W172" s="318">
        <f>1-20%</f>
        <v>0.8</v>
      </c>
      <c r="X172" s="280"/>
      <c r="Y172" s="280"/>
      <c r="Z172" s="280"/>
      <c r="AA172" s="280"/>
      <c r="AB172" s="280"/>
    </row>
    <row r="173" spans="14:28" hidden="1" x14ac:dyDescent="0.2">
      <c r="N173" s="280"/>
      <c r="O173" s="280"/>
      <c r="P173" s="280"/>
      <c r="Q173" s="280"/>
      <c r="R173" s="280"/>
      <c r="S173" s="280"/>
      <c r="T173" s="280"/>
      <c r="U173" s="280"/>
      <c r="V173" s="280"/>
      <c r="W173" s="280"/>
      <c r="X173" s="280"/>
      <c r="Y173" s="280"/>
      <c r="Z173" s="280"/>
      <c r="AA173" s="280"/>
      <c r="AB173" s="280"/>
    </row>
    <row r="174" spans="14:28" hidden="1" x14ac:dyDescent="0.2">
      <c r="N174" s="280"/>
      <c r="O174" s="280"/>
      <c r="P174" s="280"/>
      <c r="Q174" s="280"/>
      <c r="R174" s="280"/>
      <c r="S174" s="280"/>
      <c r="T174" s="280"/>
      <c r="U174" s="280"/>
      <c r="V174" s="317" t="s">
        <v>45</v>
      </c>
      <c r="W174" s="318">
        <f>1-20%</f>
        <v>0.8</v>
      </c>
      <c r="X174" s="280"/>
      <c r="Y174" s="280"/>
      <c r="Z174" s="280"/>
      <c r="AA174" s="280"/>
      <c r="AB174" s="280"/>
    </row>
    <row r="175" spans="14:28" ht="14.25" hidden="1" x14ac:dyDescent="0.2">
      <c r="N175" s="138"/>
      <c r="O175" s="138"/>
      <c r="P175" s="138"/>
      <c r="Q175" s="138"/>
      <c r="R175" s="138"/>
      <c r="S175" s="138"/>
      <c r="T175" s="138"/>
      <c r="U175" s="138"/>
      <c r="V175" s="138"/>
      <c r="W175" s="138"/>
      <c r="X175" s="138"/>
      <c r="Y175" s="138"/>
      <c r="Z175" s="138"/>
      <c r="AA175" s="138"/>
      <c r="AB175" s="138"/>
    </row>
    <row r="176" spans="14:28"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sheetData>
  <mergeCells count="37">
    <mergeCell ref="B47:E47"/>
    <mergeCell ref="B36:E36"/>
    <mergeCell ref="B40:E40"/>
    <mergeCell ref="B41:E41"/>
    <mergeCell ref="B42:E42"/>
    <mergeCell ref="B46:E46"/>
    <mergeCell ref="A1:I1"/>
    <mergeCell ref="A2:I2"/>
    <mergeCell ref="A3:I3"/>
    <mergeCell ref="B35:E35"/>
    <mergeCell ref="A4:I4"/>
    <mergeCell ref="C6:E6"/>
    <mergeCell ref="A8:D8"/>
    <mergeCell ref="B34:E34"/>
    <mergeCell ref="B48:E48"/>
    <mergeCell ref="B52:E52"/>
    <mergeCell ref="D79:E79"/>
    <mergeCell ref="B54:E54"/>
    <mergeCell ref="B58:E58"/>
    <mergeCell ref="B59:E59"/>
    <mergeCell ref="D68:E68"/>
    <mergeCell ref="D69:E69"/>
    <mergeCell ref="D71:E71"/>
    <mergeCell ref="D73:E73"/>
    <mergeCell ref="D75:E75"/>
    <mergeCell ref="D77:E77"/>
    <mergeCell ref="B53:E53"/>
    <mergeCell ref="A118:I119"/>
    <mergeCell ref="A102:C102"/>
    <mergeCell ref="E102:F102"/>
    <mergeCell ref="B90:E90"/>
    <mergeCell ref="B91:E91"/>
    <mergeCell ref="E99:F99"/>
    <mergeCell ref="A100:C100"/>
    <mergeCell ref="E100:F100"/>
    <mergeCell ref="A101:C101"/>
    <mergeCell ref="E101:F101"/>
  </mergeCells>
  <pageMargins left="0.78740157480314965" right="0.47244094488188981" top="0.70866141732283472" bottom="0.59055118110236227" header="0.39370078740157483" footer="0.35433070866141736"/>
  <pageSetup paperSize="9" scale="96" fitToHeight="0" orientation="portrait" r:id="rId1"/>
  <headerFooter alignWithMargins="0"/>
  <rowBreaks count="1" manualBreakCount="1">
    <brk id="61" max="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Z249"/>
  <sheetViews>
    <sheetView showGridLines="0" zoomScaleNormal="100" zoomScaleSheetLayoutView="100" workbookViewId="0"/>
  </sheetViews>
  <sheetFormatPr baseColWidth="10" defaultColWidth="11.5703125" defaultRowHeight="12.75" outlineLevelCol="1" x14ac:dyDescent="0.2"/>
  <cols>
    <col min="1" max="1" width="7.85546875" customWidth="1"/>
    <col min="2" max="5" width="11.7109375" customWidth="1"/>
    <col min="6" max="6" width="12.42578125" customWidth="1"/>
    <col min="7" max="7" width="2.85546875" customWidth="1"/>
    <col min="8" max="8" width="21.28515625" customWidth="1"/>
    <col min="9" max="9" width="2.140625" customWidth="1"/>
    <col min="10" max="10" width="21.28515625" customWidth="1"/>
    <col min="11" max="11" width="2.140625" customWidth="1"/>
    <col min="12" max="12" width="21.28515625" customWidth="1"/>
    <col min="13" max="13" width="2.140625" customWidth="1"/>
    <col min="14" max="14" width="21.28515625" customWidth="1"/>
    <col min="15" max="15" width="2.140625" customWidth="1"/>
    <col min="16" max="16" width="21.28515625" customWidth="1"/>
    <col min="17" max="17" width="2.140625" customWidth="1"/>
    <col min="18" max="18" width="21.28515625" customWidth="1"/>
    <col min="19" max="19" width="2.140625" customWidth="1"/>
    <col min="20" max="20" width="21.28515625" hidden="1" customWidth="1" outlineLevel="1"/>
    <col min="21" max="21" width="2.140625" hidden="1" customWidth="1" outlineLevel="1"/>
    <col min="22" max="22" width="21.28515625" hidden="1" customWidth="1" outlineLevel="1"/>
    <col min="23" max="23" width="2.140625" hidden="1" customWidth="1" outlineLevel="1"/>
    <col min="24" max="24" width="21.28515625" hidden="1" customWidth="1" outlineLevel="1"/>
    <col min="25" max="25" width="2.140625" hidden="1" customWidth="1" outlineLevel="1"/>
    <col min="26" max="26" width="21.28515625" hidden="1" customWidth="1" outlineLevel="1"/>
    <col min="27" max="27" width="2.140625" hidden="1" customWidth="1" outlineLevel="1"/>
    <col min="28" max="28" width="21.28515625" customWidth="1" collapsed="1"/>
    <col min="29" max="29" width="16.7109375" hidden="1" customWidth="1"/>
    <col min="30" max="30" width="1.7109375" hidden="1" customWidth="1"/>
    <col min="31" max="31" width="7.140625" hidden="1" customWidth="1"/>
    <col min="32" max="32" width="6.140625" hidden="1" customWidth="1"/>
    <col min="33" max="33" width="9.7109375" hidden="1" customWidth="1"/>
    <col min="34" max="45" width="8.85546875" hidden="1" customWidth="1"/>
    <col min="46" max="48" width="8" hidden="1" customWidth="1"/>
    <col min="49" max="52" width="11.5703125" hidden="1" customWidth="1"/>
    <col min="53" max="53" width="11.5703125" customWidth="1"/>
  </cols>
  <sheetData>
    <row r="1" spans="1:46" ht="27.75" customHeight="1" x14ac:dyDescent="0.3">
      <c r="A1" s="435" t="s">
        <v>337</v>
      </c>
      <c r="B1" s="469"/>
      <c r="C1" s="469"/>
      <c r="D1" s="470"/>
      <c r="E1" s="470"/>
      <c r="F1" s="470"/>
      <c r="G1" s="470"/>
      <c r="H1" s="470"/>
      <c r="I1" s="470"/>
      <c r="J1" s="470"/>
      <c r="K1" s="470"/>
      <c r="L1" s="470"/>
      <c r="M1" s="470"/>
      <c r="N1" s="470"/>
      <c r="O1" s="470"/>
      <c r="P1" s="470"/>
      <c r="Q1" s="471"/>
      <c r="R1" s="471"/>
      <c r="S1" s="471"/>
      <c r="T1" s="471"/>
      <c r="U1" s="471"/>
      <c r="V1" s="471"/>
      <c r="W1" s="471"/>
      <c r="X1" s="471"/>
      <c r="Y1" s="471"/>
      <c r="Z1" s="471"/>
      <c r="AA1" s="471"/>
      <c r="AB1" s="472"/>
      <c r="AC1" s="186"/>
      <c r="AD1" s="186"/>
      <c r="AE1" s="198"/>
      <c r="AF1" s="187"/>
      <c r="AG1" s="202"/>
      <c r="AH1" s="202"/>
      <c r="AI1" s="202"/>
      <c r="AJ1" s="202"/>
      <c r="AK1" s="202"/>
      <c r="AL1" s="202"/>
      <c r="AM1" s="202"/>
      <c r="AN1" s="202"/>
      <c r="AO1" s="202"/>
      <c r="AP1" s="202"/>
      <c r="AQ1" s="187"/>
      <c r="AR1" s="187"/>
      <c r="AS1" s="187"/>
      <c r="AT1" s="187"/>
    </row>
    <row r="2" spans="1:46" ht="14.25" customHeight="1" x14ac:dyDescent="0.2">
      <c r="A2" s="644" t="s">
        <v>335</v>
      </c>
      <c r="B2" s="645"/>
      <c r="C2" s="645"/>
      <c r="D2" s="645"/>
      <c r="E2" s="645"/>
      <c r="F2" s="645"/>
      <c r="G2" s="645"/>
      <c r="H2" s="645"/>
      <c r="I2" s="645"/>
      <c r="J2" s="645"/>
      <c r="K2" s="645"/>
      <c r="L2" s="645"/>
      <c r="M2" s="645"/>
      <c r="N2" s="645"/>
      <c r="O2" s="645"/>
      <c r="P2" s="645"/>
      <c r="Q2" s="473"/>
      <c r="R2" s="473"/>
      <c r="S2" s="473"/>
      <c r="T2" s="473"/>
      <c r="U2" s="473"/>
      <c r="V2" s="473"/>
      <c r="W2" s="473"/>
      <c r="X2" s="473"/>
      <c r="Y2" s="473"/>
      <c r="Z2" s="473"/>
      <c r="AA2" s="473"/>
      <c r="AB2" s="474"/>
      <c r="AC2" s="186"/>
      <c r="AD2" s="186"/>
      <c r="AE2" s="198"/>
      <c r="AF2" s="200"/>
      <c r="AG2" s="203"/>
      <c r="AH2" s="270"/>
      <c r="AI2" s="203"/>
      <c r="AJ2" s="203"/>
      <c r="AK2" s="203"/>
      <c r="AL2" s="203"/>
      <c r="AM2" s="203"/>
      <c r="AN2" s="203"/>
      <c r="AO2" s="203"/>
      <c r="AP2" s="203"/>
      <c r="AQ2" s="187"/>
      <c r="AR2" s="187"/>
      <c r="AS2" s="187"/>
      <c r="AT2" s="187"/>
    </row>
    <row r="3" spans="1:46" ht="6.95" customHeight="1" x14ac:dyDescent="0.2">
      <c r="A3" s="648"/>
      <c r="B3" s="649"/>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50"/>
      <c r="AC3" s="186"/>
      <c r="AD3" s="186"/>
      <c r="AE3" s="198"/>
      <c r="AF3" s="201"/>
      <c r="AG3" s="203"/>
      <c r="AH3" s="271"/>
      <c r="AI3" s="203"/>
      <c r="AJ3" s="203"/>
      <c r="AK3" s="203"/>
      <c r="AL3" s="203"/>
      <c r="AM3" s="203"/>
      <c r="AN3" s="203"/>
      <c r="AO3" s="203"/>
      <c r="AP3" s="203"/>
      <c r="AQ3" s="187"/>
      <c r="AR3" s="187"/>
      <c r="AS3" s="187"/>
      <c r="AT3" s="187"/>
    </row>
    <row r="4" spans="1:46" ht="14.25" x14ac:dyDescent="0.2">
      <c r="A4" s="218" t="s">
        <v>110</v>
      </c>
      <c r="B4" s="218"/>
      <c r="C4" s="218"/>
      <c r="D4" s="218"/>
      <c r="E4" s="218"/>
      <c r="F4" s="218"/>
      <c r="G4" s="218"/>
      <c r="H4" s="218"/>
      <c r="I4" s="218"/>
      <c r="J4" s="218"/>
      <c r="K4" s="218"/>
      <c r="L4" s="218"/>
      <c r="M4" s="218"/>
      <c r="N4" s="218"/>
      <c r="O4" s="456"/>
      <c r="P4" s="456"/>
      <c r="Q4" s="456"/>
      <c r="R4" s="456"/>
      <c r="S4" s="456"/>
      <c r="T4" s="456"/>
      <c r="U4" s="456"/>
      <c r="V4" s="456"/>
      <c r="W4" s="456"/>
      <c r="X4" s="456"/>
      <c r="Y4" s="456"/>
      <c r="Z4" s="456"/>
      <c r="AA4" s="456"/>
      <c r="AB4" s="456"/>
      <c r="AC4" s="186"/>
      <c r="AD4" s="186"/>
      <c r="AE4" s="198"/>
      <c r="AF4" s="201"/>
      <c r="AG4" s="203"/>
      <c r="AH4" s="271"/>
      <c r="AI4" s="203"/>
      <c r="AJ4" s="203"/>
      <c r="AK4" s="203"/>
      <c r="AL4" s="203"/>
      <c r="AM4" s="203"/>
      <c r="AN4" s="203"/>
      <c r="AO4" s="203"/>
      <c r="AP4" s="203"/>
      <c r="AQ4" s="187"/>
      <c r="AR4" s="187"/>
      <c r="AS4" s="187"/>
      <c r="AT4" s="187"/>
    </row>
    <row r="5" spans="1:46" s="191" customFormat="1" ht="14.25" x14ac:dyDescent="0.2">
      <c r="A5" s="460"/>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E5" s="199"/>
      <c r="AF5" s="201"/>
      <c r="AG5" s="203"/>
      <c r="AH5" s="271"/>
      <c r="AI5" s="203"/>
      <c r="AJ5" s="203"/>
      <c r="AK5" s="203"/>
      <c r="AL5" s="203"/>
      <c r="AM5" s="203"/>
      <c r="AN5" s="203"/>
      <c r="AO5" s="203"/>
      <c r="AP5" s="203"/>
      <c r="AQ5" s="187"/>
      <c r="AR5" s="187"/>
      <c r="AS5" s="194"/>
      <c r="AT5" s="194"/>
    </row>
    <row r="6" spans="1:46" ht="14.25" x14ac:dyDescent="0.2">
      <c r="A6" s="190"/>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98"/>
      <c r="AF6" s="201"/>
      <c r="AG6" s="203"/>
      <c r="AH6" s="270"/>
      <c r="AI6" s="203"/>
      <c r="AJ6" s="203"/>
      <c r="AK6" s="203"/>
      <c r="AL6" s="203"/>
      <c r="AM6" s="203"/>
      <c r="AN6" s="203"/>
      <c r="AO6" s="203"/>
      <c r="AP6" s="203"/>
      <c r="AQ6" s="187"/>
      <c r="AR6" s="187"/>
      <c r="AS6" s="187"/>
      <c r="AT6" s="187"/>
    </row>
    <row r="7" spans="1:46" ht="16.899999999999999" customHeight="1" x14ac:dyDescent="0.25">
      <c r="A7" s="220" t="s">
        <v>111</v>
      </c>
      <c r="B7" s="221"/>
      <c r="C7" s="603">
        <f>Gesuch!E90</f>
        <v>0</v>
      </c>
      <c r="D7" s="603"/>
      <c r="E7" s="221"/>
      <c r="F7" s="222" t="s">
        <v>47</v>
      </c>
      <c r="G7" s="222"/>
      <c r="H7" s="512" t="str">
        <f>SUBSTITUTE(GS_NAME &amp; " " &amp; GS_VORNAME,"&lt;", "")</f>
        <v xml:space="preserve"> </v>
      </c>
      <c r="I7" s="476"/>
      <c r="J7" s="513" t="str">
        <f>IF(Gesuch!C67&lt;&gt;"",Gesuch!C67&amp;" "&amp;Gesuch!L67,IF(Gesuch!A73&lt;&gt;"",Gesuch!A73&amp;" "&amp;Gesuch!G73,""))</f>
        <v/>
      </c>
      <c r="K7" s="476"/>
      <c r="L7" s="513" t="str">
        <f>IF(Gesuch!C67&lt;&gt;"",IF(Gesuch!A73="","",Gesuch!A73&amp;" "&amp;Gesuch!G73),IF(Gesuch!A74="","",Gesuch!A74&amp;" "&amp;Gesuch!G74))</f>
        <v/>
      </c>
      <c r="M7" s="476"/>
      <c r="N7" s="513" t="str">
        <f>IF(Gesuch!C67&lt;&gt;"",IF(Gesuch!A74="","",Gesuch!A74&amp;" "&amp;Gesuch!G74),IF(Gesuch!A75="","",Gesuch!A75&amp;" "&amp;Gesuch!G75))</f>
        <v/>
      </c>
      <c r="O7" s="476"/>
      <c r="P7" s="513" t="str">
        <f>IF(Gesuch!C67&lt;&gt;"",IF(Gesuch!A75="","",Gesuch!A75&amp;" "&amp;Gesuch!G75),IF(Gesuch!A76="","",Gesuch!A76&amp;" "&amp;Gesuch!G76))</f>
        <v/>
      </c>
      <c r="Q7" s="476"/>
      <c r="R7" s="513" t="str">
        <f>IF(Gesuch!C67&lt;&gt;"",IF(Gesuch!A76="","",Gesuch!A76&amp;" "&amp;Gesuch!G76),IF(Gesuch!A77="","",Gesuch!A77&amp;" "&amp;Gesuch!G77))</f>
        <v/>
      </c>
      <c r="S7" s="476"/>
      <c r="T7" s="513" t="str">
        <f>IF(Gesuch!C67&lt;&gt;"",IF(Gesuch!A77="","",Gesuch!A77&amp;" "&amp;Gesuch!G77),IF(Gesuch!A78="","",Gesuch!A78&amp;" "&amp;Gesuch!G78))</f>
        <v/>
      </c>
      <c r="U7" s="476"/>
      <c r="V7" s="513" t="str">
        <f>IF(Gesuch!C67&lt;&gt;"",IF(Gesuch!A78="","",Gesuch!A78&amp;" "&amp;Gesuch!G78),IF(Gesuch!A79="","",Gesuch!A79&amp;" "&amp;Gesuch!G79))</f>
        <v/>
      </c>
      <c r="W7" s="476"/>
      <c r="X7" s="513" t="s">
        <v>159</v>
      </c>
      <c r="Y7" s="476"/>
      <c r="Z7" s="513" t="s">
        <v>159</v>
      </c>
      <c r="AA7" s="477"/>
      <c r="AB7" s="478" t="s">
        <v>9</v>
      </c>
      <c r="AC7" s="186"/>
      <c r="AD7" s="186"/>
      <c r="AE7" s="198"/>
      <c r="AF7" s="201"/>
      <c r="AG7" s="203"/>
      <c r="AH7" s="270"/>
      <c r="AI7" s="203"/>
      <c r="AJ7" s="203"/>
      <c r="AK7" s="203"/>
      <c r="AL7" s="203"/>
      <c r="AM7" s="203"/>
      <c r="AN7" s="203"/>
      <c r="AO7" s="203"/>
      <c r="AP7" s="203"/>
      <c r="AQ7" s="193"/>
      <c r="AR7" s="187"/>
      <c r="AS7" s="187"/>
      <c r="AT7" s="187"/>
    </row>
    <row r="8" spans="1:46" ht="6.75" customHeight="1" x14ac:dyDescent="0.2">
      <c r="A8" s="220"/>
      <c r="B8" s="221"/>
      <c r="C8" s="221"/>
      <c r="D8" s="221"/>
      <c r="E8" s="221"/>
      <c r="F8" s="221"/>
      <c r="G8" s="221"/>
      <c r="H8" s="300"/>
      <c r="I8" s="185"/>
      <c r="J8" s="300"/>
      <c r="K8" s="185"/>
      <c r="L8" s="300"/>
      <c r="M8" s="185"/>
      <c r="N8" s="300"/>
      <c r="O8" s="185"/>
      <c r="P8" s="300"/>
      <c r="Q8" s="185"/>
      <c r="R8" s="300"/>
      <c r="S8" s="185"/>
      <c r="T8" s="300"/>
      <c r="U8" s="185"/>
      <c r="V8" s="300"/>
      <c r="W8" s="185"/>
      <c r="X8" s="300"/>
      <c r="Y8" s="185"/>
      <c r="Z8" s="300"/>
      <c r="AA8" s="254"/>
      <c r="AB8" s="223"/>
      <c r="AC8" s="186"/>
      <c r="AD8" s="186"/>
      <c r="AE8" s="198"/>
      <c r="AF8" s="201"/>
      <c r="AG8" s="203"/>
      <c r="AH8" s="270"/>
      <c r="AI8" s="203"/>
      <c r="AJ8" s="203"/>
      <c r="AK8" s="203"/>
      <c r="AL8" s="203"/>
      <c r="AM8" s="203"/>
      <c r="AN8" s="203"/>
      <c r="AO8" s="203"/>
      <c r="AP8" s="203"/>
      <c r="AQ8" s="186"/>
      <c r="AR8" s="187"/>
      <c r="AS8" s="187"/>
      <c r="AT8" s="187"/>
    </row>
    <row r="9" spans="1:46" ht="14.25" x14ac:dyDescent="0.2">
      <c r="A9" s="220"/>
      <c r="B9" s="221"/>
      <c r="C9" s="221"/>
      <c r="D9" s="221"/>
      <c r="E9" s="221"/>
      <c r="F9" s="221"/>
      <c r="G9" s="221"/>
      <c r="H9" s="489" t="s">
        <v>158</v>
      </c>
      <c r="I9" s="480"/>
      <c r="J9" s="489"/>
      <c r="K9" s="480"/>
      <c r="L9" s="489"/>
      <c r="M9" s="480"/>
      <c r="N9" s="489"/>
      <c r="O9" s="480"/>
      <c r="P9" s="489"/>
      <c r="Q9" s="480"/>
      <c r="R9" s="489"/>
      <c r="S9" s="480"/>
      <c r="T9" s="489"/>
      <c r="U9" s="480"/>
      <c r="V9" s="489"/>
      <c r="W9" s="480"/>
      <c r="X9" s="489"/>
      <c r="Y9" s="480"/>
      <c r="Z9" s="489"/>
      <c r="AA9" s="479"/>
      <c r="AB9" s="478" t="s">
        <v>11</v>
      </c>
      <c r="AC9" s="186"/>
      <c r="AD9" s="186"/>
      <c r="AE9" s="186"/>
      <c r="AF9" s="201"/>
      <c r="AG9" s="203"/>
      <c r="AH9" s="270"/>
      <c r="AI9" s="203"/>
      <c r="AJ9" s="203"/>
      <c r="AK9" s="203"/>
      <c r="AL9" s="203"/>
      <c r="AM9" s="203"/>
      <c r="AN9" s="203"/>
      <c r="AO9" s="203"/>
      <c r="AP9" s="203"/>
      <c r="AQ9" s="186"/>
      <c r="AR9" s="187"/>
      <c r="AS9" s="187"/>
      <c r="AT9" s="187"/>
    </row>
    <row r="10" spans="1:46" ht="6.75" hidden="1" customHeight="1" x14ac:dyDescent="0.2">
      <c r="A10" s="220"/>
      <c r="B10" s="221"/>
      <c r="C10" s="221"/>
      <c r="D10" s="221"/>
      <c r="E10" s="221"/>
      <c r="F10" s="221"/>
      <c r="G10" s="224"/>
      <c r="H10" s="221"/>
      <c r="I10" s="254"/>
      <c r="J10" s="221"/>
      <c r="K10" s="254"/>
      <c r="L10" s="221"/>
      <c r="M10" s="254"/>
      <c r="N10" s="221"/>
      <c r="O10" s="254"/>
      <c r="P10" s="221"/>
      <c r="Q10" s="254"/>
      <c r="R10" s="221"/>
      <c r="S10" s="254"/>
      <c r="T10" s="221"/>
      <c r="U10" s="254"/>
      <c r="V10" s="221"/>
      <c r="W10" s="254"/>
      <c r="X10" s="221"/>
      <c r="Y10" s="254"/>
      <c r="Z10" s="221"/>
      <c r="AA10" s="264"/>
      <c r="AB10" s="225"/>
      <c r="AC10" s="186"/>
      <c r="AD10" s="186"/>
      <c r="AE10" s="198"/>
      <c r="AF10" s="201"/>
      <c r="AG10" s="203"/>
      <c r="AH10" s="270"/>
      <c r="AI10" s="203"/>
      <c r="AJ10" s="203"/>
      <c r="AK10" s="203"/>
      <c r="AL10" s="203"/>
      <c r="AM10" s="203"/>
      <c r="AN10" s="203"/>
      <c r="AO10" s="203"/>
      <c r="AP10" s="203"/>
      <c r="AQ10" s="186"/>
      <c r="AR10" s="187"/>
      <c r="AS10" s="187"/>
      <c r="AT10" s="187"/>
    </row>
    <row r="11" spans="1:46" ht="14.25" hidden="1" customHeight="1" x14ac:dyDescent="0.2">
      <c r="A11" s="220"/>
      <c r="B11" s="221"/>
      <c r="C11" s="221"/>
      <c r="D11" s="221"/>
      <c r="E11" s="221"/>
      <c r="F11" s="222" t="s">
        <v>0</v>
      </c>
      <c r="G11" s="221"/>
      <c r="H11" s="285">
        <f>IF(OR(Budget!H7=GS_NAME&amp;" "&amp;GS_VORNAME,Budget!H7=GS_VORNAME&amp;" "&amp;GS_NAME),GS_GebDat,IF(OR(Budget!H7=GS_ZivHeiVorname&amp;" "&amp;GS_ZivHeiName, Budget!H7=GS_ZivHeiName&amp;" "&amp;GS_ZivHeiVorname),GS_ZivHeiGebDat,IF(OR(Budget!H7=LP_Vorname&amp;" "&amp;LP_Name, Budget!H7=LP_Name&amp;" "&amp;LP_Vorname),LP_GebDat,IF(OR(Budget!H7=Gesuch!G73&amp;" "&amp;Gesuch!A73, Budget!H7=Gesuch!A73&amp;" "&amp;Gesuch!G73),Gesuch!L73,IF(OR(Budget!H7=Gesuch!G74&amp;" "&amp;Gesuch!A74, Budget!H7=Gesuch!A74&amp;" "&amp;Gesuch!G74),Gesuch!L74,IF(OR(Budget!H7=Gesuch!G75&amp;" "&amp;Gesuch!A75, Budget!H7=Gesuch!A75&amp;" "&amp;Gesuch!G75),Gesuch!L75,IF(OR(Budget!H7=Gesuch!G76&amp;" "&amp;Gesuch!A76, Budget!H7=Gesuch!A76&amp;" "&amp;Gesuch!G76),Gesuch!L76,IF(OR(Budget!H7=Gesuch!G77&amp;" "&amp;Gesuch!A77, Budget!H7=Gesuch!A77&amp;" "&amp;Gesuch!G77),Gesuch!L77,IF(OR(Budget!H7=Gesuch!G78&amp;" "&amp;Gesuch!A78, Budget!H7=Gesuch!A78&amp;" "&amp;Gesuch!G78),Gesuch!L78,IF(OR(Budget!H7=Gesuch!G82&amp;" "&amp;Gesuch!A82, Budget!H7=Gesuch!A82&amp;" "&amp;Gesuch!G82),Gesuch!L82,IF(OR(Budget!H7=Gesuch!G83&amp;" "&amp;Gesuch!A83, Budget!H7=Gesuch!A83&amp;" "&amp;Gesuch!G83),Gesuch!L83,IF(OR(Budget!H7=Gesuch!G84&amp;" "&amp;Gesuch!A84, Budget!H7=Gesuch!A84&amp;" "&amp;Gesuch!G84),Gesuch!L84,IF(OR(Budget!H7=Gesuch!G85&amp;" "&amp;Gesuch!A85, Budget!H7=Gesuch!A85&amp;" "&amp;Gesuch!G85),Gesuch!L85,IF(OR(Budget!H7=Gesuch!G86&amp;" "&amp;Gesuch!A86, Budget!H7=Gesuch!A86&amp;" "&amp;Gesuch!G86),Gesuch!L86,IF(OR(Budget!H7=Gesuch!G87&amp;" "&amp;Gesuch!A87, Budget!H7=Gesuch!A87&amp;" "&amp;Gesuch!G87),Gesuch!L87,"")))))))))))))))</f>
        <v>0</v>
      </c>
      <c r="I11" s="185"/>
      <c r="J11" s="285" t="str">
        <f>IF(OR(Budget!J7=GS_NAME&amp;" "&amp;GS_VORNAME,Budget!J7=GS_VORNAME&amp;" "&amp;GS_NAME),GS_GebDat,IF(OR(Budget!J7=GS_ZivHeiVorname&amp;" "&amp;GS_ZivHeiName, Budget!J7=GS_ZivHeiName&amp;" "&amp;GS_ZivHeiVorname),GS_ZivHeiGebDat,IF(OR(Budget!J7=LP_Vorname&amp;" "&amp;LP_Name, Budget!J7=LP_Name&amp;" "&amp;LP_Vorname),LP_GebDat,IF(OR(Budget!J7=Gesuch!G73&amp;" "&amp;Gesuch!A73, Budget!J7=Gesuch!A73&amp;" "&amp;Gesuch!G73),Gesuch!L73,IF(OR(Budget!J7=Gesuch!G74&amp;" "&amp;Gesuch!A74, Budget!J7=Gesuch!A74&amp;" "&amp;Gesuch!G74),Gesuch!L74,IF(OR(Budget!J7=Gesuch!G75&amp;" "&amp;Gesuch!A75, Budget!J7=Gesuch!A75&amp;" "&amp;Gesuch!G75),Gesuch!L75,IF(OR(Budget!J7=Gesuch!G76&amp;" "&amp;Gesuch!A76, Budget!J7=Gesuch!A76&amp;" "&amp;Gesuch!G76),Gesuch!L76,IF(OR(Budget!J7=Gesuch!G77&amp;" "&amp;Gesuch!A77, Budget!J7=Gesuch!A77&amp;" "&amp;Gesuch!G77),Gesuch!L77,IF(OR(Budget!J7=Gesuch!G78&amp;" "&amp;Gesuch!A78, Budget!J7=Gesuch!A78&amp;" "&amp;Gesuch!G78),Gesuch!L78,IF(OR(Budget!J7=Gesuch!G82&amp;" "&amp;Gesuch!A82, Budget!J7=Gesuch!A82&amp;" "&amp;Gesuch!G82),Gesuch!L82,IF(OR(Budget!J7=Gesuch!G83&amp;" "&amp;Gesuch!A83, Budget!J7=Gesuch!A83&amp;" "&amp;Gesuch!G83),Gesuch!L83,IF(OR(Budget!J7=Gesuch!G84&amp;" "&amp;Gesuch!A84, Budget!J7=Gesuch!A84&amp;" "&amp;Gesuch!G84),Gesuch!L84,IF(OR(Budget!J7=Gesuch!G85&amp;" "&amp;Gesuch!A85, Budget!J7=Gesuch!A85&amp;" "&amp;Gesuch!G85),Gesuch!L85,IF(OR(Budget!J7=Gesuch!G86&amp;" "&amp;Gesuch!A86, Budget!J7=Gesuch!A86&amp;" "&amp;Gesuch!G86),Gesuch!L86,IF(OR(Budget!J7=Gesuch!G87&amp;" "&amp;Gesuch!A87, Budget!J7=Gesuch!A87&amp;" "&amp;Gesuch!G87),Gesuch!L87,"")))))))))))))))</f>
        <v/>
      </c>
      <c r="K11" s="185"/>
      <c r="L11" s="285" t="str">
        <f>IF(OR(Budget!L7=GS_NAME&amp;" "&amp;GS_VORNAME,Budget!L7=GS_VORNAME&amp;" "&amp;GS_NAME),GS_GebDat,IF(OR(Budget!L7=GS_ZivHeiVorname&amp;" "&amp;GS_ZivHeiName, Budget!L7=GS_ZivHeiName&amp;" "&amp;GS_ZivHeiVorname),GS_ZivHeiGebDat,IF(OR(Budget!L7=LP_Vorname&amp;" "&amp;LP_Name, Budget!L7=LP_Name&amp;" "&amp;LP_Vorname),LP_GebDat,IF(OR(Budget!L7=Gesuch!G73&amp;" "&amp;Gesuch!A73, Budget!L7=Gesuch!A73&amp;" "&amp;Gesuch!G73),Gesuch!L73,IF(OR(Budget!L7=Gesuch!G74&amp;" "&amp;Gesuch!A74, Budget!L7=Gesuch!A74&amp;" "&amp;Gesuch!G74),Gesuch!L74,IF(OR(Budget!L7=Gesuch!G75&amp;" "&amp;Gesuch!A75, Budget!L7=Gesuch!A75&amp;" "&amp;Gesuch!G75),Gesuch!L75,IF(OR(Budget!L7=Gesuch!G76&amp;" "&amp;Gesuch!A76, Budget!L7=Gesuch!A76&amp;" "&amp;Gesuch!G76),Gesuch!L76,IF(OR(Budget!L7=Gesuch!G77&amp;" "&amp;Gesuch!A77, Budget!L7=Gesuch!A77&amp;" "&amp;Gesuch!G77),Gesuch!L77,IF(OR(Budget!L7=Gesuch!G78&amp;" "&amp;Gesuch!A78, Budget!L7=Gesuch!A78&amp;" "&amp;Gesuch!G78),Gesuch!L78,IF(OR(Budget!L7=Gesuch!G82&amp;" "&amp;Gesuch!A82, Budget!L7=Gesuch!A82&amp;" "&amp;Gesuch!G82),Gesuch!L82,IF(OR(Budget!L7=Gesuch!G83&amp;" "&amp;Gesuch!A83, Budget!L7=Gesuch!A83&amp;" "&amp;Gesuch!G83),Gesuch!L83,IF(OR(Budget!L7=Gesuch!G84&amp;" "&amp;Gesuch!A84, Budget!L7=Gesuch!A84&amp;" "&amp;Gesuch!G84),Gesuch!L84,IF(OR(Budget!L7=Gesuch!G85&amp;" "&amp;Gesuch!A85, Budget!L7=Gesuch!A85&amp;" "&amp;Gesuch!G85),Gesuch!L85,IF(OR(Budget!L7=Gesuch!G86&amp;" "&amp;Gesuch!A86, Budget!L7=Gesuch!A86&amp;" "&amp;Gesuch!G86),Gesuch!L86,IF(OR(Budget!L7=Gesuch!G87&amp;" "&amp;Gesuch!A87, Budget!L7=Gesuch!A87&amp;" "&amp;Gesuch!G87),Gesuch!L87,"")))))))))))))))</f>
        <v/>
      </c>
      <c r="M11" s="185"/>
      <c r="N11" s="285" t="str">
        <f>IF(OR(Budget!N7=GS_NAME&amp;" "&amp;GS_VORNAME,Budget!N7=GS_VORNAME&amp;" "&amp;GS_NAME),GS_GebDat,IF(OR(Budget!N7=GS_ZivHeiVorname&amp;" "&amp;GS_ZivHeiName, Budget!N7=GS_ZivHeiName&amp;" "&amp;GS_ZivHeiVorname),GS_ZivHeiGebDat,IF(OR(Budget!N7=LP_Vorname&amp;" "&amp;LP_Name, Budget!N7=LP_Name&amp;" "&amp;LP_Vorname),LP_GebDat,IF(OR(Budget!N7=Gesuch!G73&amp;" "&amp;Gesuch!A73, Budget!N7=Gesuch!A73&amp;" "&amp;Gesuch!G73),Gesuch!L73,IF(OR(Budget!N7=Gesuch!G74&amp;" "&amp;Gesuch!A74, Budget!N7=Gesuch!A74&amp;" "&amp;Gesuch!G74),Gesuch!L74,IF(OR(Budget!N7=Gesuch!G75&amp;" "&amp;Gesuch!A75, Budget!N7=Gesuch!A75&amp;" "&amp;Gesuch!G75),Gesuch!L75,IF(OR(Budget!N7=Gesuch!G76&amp;" "&amp;Gesuch!A76, Budget!N7=Gesuch!A76&amp;" "&amp;Gesuch!G76),Gesuch!L76,IF(OR(Budget!N7=Gesuch!G77&amp;" "&amp;Gesuch!A77, Budget!N7=Gesuch!A77&amp;" "&amp;Gesuch!G77),Gesuch!L77,IF(OR(Budget!N7=Gesuch!G78&amp;" "&amp;Gesuch!A78, Budget!N7=Gesuch!A78&amp;" "&amp;Gesuch!G78),Gesuch!L78,IF(OR(Budget!N7=Gesuch!G82&amp;" "&amp;Gesuch!A82, Budget!N7=Gesuch!A82&amp;" "&amp;Gesuch!G82),Gesuch!L82,IF(OR(Budget!N7=Gesuch!G83&amp;" "&amp;Gesuch!A83, Budget!N7=Gesuch!A83&amp;" "&amp;Gesuch!G83),Gesuch!L83,IF(OR(Budget!N7=Gesuch!G84&amp;" "&amp;Gesuch!A84, Budget!N7=Gesuch!A84&amp;" "&amp;Gesuch!G84),Gesuch!L84,IF(OR(Budget!N7=Gesuch!G85&amp;" "&amp;Gesuch!A85, Budget!N7=Gesuch!A85&amp;" "&amp;Gesuch!G85),Gesuch!L85,IF(OR(Budget!N7=Gesuch!G86&amp;" "&amp;Gesuch!A86, Budget!N7=Gesuch!A86&amp;" "&amp;Gesuch!G86),Gesuch!L86,IF(OR(Budget!N7=Gesuch!G87&amp;" "&amp;Gesuch!A87, Budget!N7=Gesuch!A87&amp;" "&amp;Gesuch!G87),Gesuch!L87,"")))))))))))))))</f>
        <v/>
      </c>
      <c r="O11" s="185"/>
      <c r="P11" s="285" t="str">
        <f>IF(OR(Budget!P7=GS_NAME&amp;" "&amp;GS_VORNAME,Budget!P7=GS_VORNAME&amp;" "&amp;GS_NAME),GS_GebDat,IF(OR(Budget!P7=GS_ZivHeiVorname&amp;" "&amp;GS_ZivHeiName, Budget!P7=GS_ZivHeiName&amp;" "&amp;GS_ZivHeiVorname),GS_ZivHeiGebDat,IF(OR(Budget!P7=LP_Vorname&amp;" "&amp;LP_Name, Budget!P7=LP_Name&amp;" "&amp;LP_Vorname),LP_GebDat,IF(OR(Budget!P7=Gesuch!G73&amp;" "&amp;Gesuch!A73, Budget!P7=Gesuch!A73&amp;" "&amp;Gesuch!G73),Gesuch!L73,IF(OR(Budget!P7=Gesuch!G74&amp;" "&amp;Gesuch!A74, Budget!P7=Gesuch!A74&amp;" "&amp;Gesuch!G74),Gesuch!L74,IF(OR(Budget!P7=Gesuch!G75&amp;" "&amp;Gesuch!A75, Budget!P7=Gesuch!A75&amp;" "&amp;Gesuch!G75),Gesuch!L75,IF(OR(Budget!P7=Gesuch!G76&amp;" "&amp;Gesuch!A76, Budget!P7=Gesuch!A76&amp;" "&amp;Gesuch!G76),Gesuch!L76,IF(OR(Budget!P7=Gesuch!G77&amp;" "&amp;Gesuch!A77, Budget!P7=Gesuch!A77&amp;" "&amp;Gesuch!G77),Gesuch!L77,IF(OR(Budget!P7=Gesuch!G78&amp;" "&amp;Gesuch!A78, Budget!P7=Gesuch!A78&amp;" "&amp;Gesuch!G78),Gesuch!L78,IF(OR(Budget!P7=Gesuch!G82&amp;" "&amp;Gesuch!A82, Budget!P7=Gesuch!A82&amp;" "&amp;Gesuch!G82),Gesuch!L82,IF(OR(Budget!P7=Gesuch!G83&amp;" "&amp;Gesuch!A83, Budget!P7=Gesuch!A83&amp;" "&amp;Gesuch!G83),Gesuch!L83,IF(OR(Budget!P7=Gesuch!G84&amp;" "&amp;Gesuch!A84, Budget!P7=Gesuch!A84&amp;" "&amp;Gesuch!G84),Gesuch!L84,IF(OR(Budget!P7=Gesuch!G85&amp;" "&amp;Gesuch!A85, Budget!P7=Gesuch!A85&amp;" "&amp;Gesuch!G85),Gesuch!L85,IF(OR(Budget!P7=Gesuch!G86&amp;" "&amp;Gesuch!A86, Budget!P7=Gesuch!A86&amp;" "&amp;Gesuch!G86),Gesuch!L86,IF(OR(Budget!P7=Gesuch!G87&amp;" "&amp;Gesuch!A87, Budget!P7=Gesuch!A87&amp;" "&amp;Gesuch!G87),Gesuch!L87,"")))))))))))))))</f>
        <v/>
      </c>
      <c r="Q11" s="185"/>
      <c r="R11" s="285" t="str">
        <f>IF(OR(Budget!R7=GS_NAME&amp;" "&amp;GS_VORNAME,Budget!R7=GS_VORNAME&amp;" "&amp;GS_NAME),GS_GebDat,IF(OR(Budget!R7=GS_ZivHeiVorname&amp;" "&amp;GS_ZivHeiName, Budget!R7=GS_ZivHeiName&amp;" "&amp;GS_ZivHeiVorname),GS_ZivHeiGebDat,IF(OR(Budget!R7=LP_Vorname&amp;" "&amp;LP_Name, Budget!R7=LP_Name&amp;" "&amp;LP_Vorname),LP_GebDat,IF(OR(Budget!R7=Gesuch!G73&amp;" "&amp;Gesuch!A73, Budget!R7=Gesuch!A73&amp;" "&amp;Gesuch!G73),Gesuch!L73,IF(OR(Budget!R7=Gesuch!G74&amp;" "&amp;Gesuch!A74, Budget!R7=Gesuch!A74&amp;" "&amp;Gesuch!G74),Gesuch!L74,IF(OR(Budget!R7=Gesuch!G75&amp;" "&amp;Gesuch!A75, Budget!R7=Gesuch!A75&amp;" "&amp;Gesuch!G75),Gesuch!L75,IF(OR(Budget!R7=Gesuch!G76&amp;" "&amp;Gesuch!A76, Budget!R7=Gesuch!A76&amp;" "&amp;Gesuch!G76),Gesuch!L76,IF(OR(Budget!R7=Gesuch!G77&amp;" "&amp;Gesuch!A77, Budget!R7=Gesuch!A77&amp;" "&amp;Gesuch!G77),Gesuch!L77,IF(OR(Budget!R7=Gesuch!G78&amp;" "&amp;Gesuch!A78, Budget!R7=Gesuch!A78&amp;" "&amp;Gesuch!G78),Gesuch!L78,IF(OR(Budget!R7=Gesuch!G82&amp;" "&amp;Gesuch!A82, Budget!R7=Gesuch!A82&amp;" "&amp;Gesuch!G82),Gesuch!L82,IF(OR(Budget!R7=Gesuch!G83&amp;" "&amp;Gesuch!A83, Budget!R7=Gesuch!A83&amp;" "&amp;Gesuch!G83),Gesuch!L83,IF(OR(Budget!R7=Gesuch!G84&amp;" "&amp;Gesuch!A84, Budget!R7=Gesuch!A84&amp;" "&amp;Gesuch!G84),Gesuch!L84,IF(OR(Budget!R7=Gesuch!G85&amp;" "&amp;Gesuch!A85, Budget!R7=Gesuch!A85&amp;" "&amp;Gesuch!G85),Gesuch!L85,IF(OR(Budget!R7=Gesuch!G86&amp;" "&amp;Gesuch!A86, Budget!R7=Gesuch!A86&amp;" "&amp;Gesuch!G86),Gesuch!L86,IF(OR(Budget!R7=Gesuch!G87&amp;" "&amp;Gesuch!A87, Budget!R7=Gesuch!A87&amp;" "&amp;Gesuch!G87),Gesuch!L87,"")))))))))))))))</f>
        <v/>
      </c>
      <c r="S11" s="185"/>
      <c r="T11" s="285" t="str">
        <f>IF(OR(Budget!T7=GS_NAME&amp;" "&amp;GS_VORNAME,Budget!T7=GS_VORNAME&amp;" "&amp;GS_NAME),GS_GebDat,IF(OR(Budget!T7=GS_ZivHeiVorname&amp;" "&amp;GS_ZivHeiName, Budget!T7=GS_ZivHeiName&amp;" "&amp;GS_ZivHeiVorname),GS_ZivHeiGebDat,IF(OR(Budget!T7=LP_Vorname&amp;" "&amp;LP_Name, Budget!T7=LP_Name&amp;" "&amp;LP_Vorname),LP_GebDat,IF(OR(Budget!T7=Gesuch!G73&amp;" "&amp;Gesuch!A73, Budget!T7=Gesuch!A73&amp;" "&amp;Gesuch!G73),Gesuch!L73,IF(OR(Budget!T7=Gesuch!G74&amp;" "&amp;Gesuch!A74, Budget!T7=Gesuch!A74&amp;" "&amp;Gesuch!G74),Gesuch!L74,IF(OR(Budget!T7=Gesuch!G75&amp;" "&amp;Gesuch!A75, Budget!T7=Gesuch!A75&amp;" "&amp;Gesuch!G75),Gesuch!L75,IF(OR(Budget!T7=Gesuch!G76&amp;" "&amp;Gesuch!A76, Budget!T7=Gesuch!A76&amp;" "&amp;Gesuch!G76),Gesuch!L76,IF(OR(Budget!T7=Gesuch!G77&amp;" "&amp;Gesuch!A77, Budget!T7=Gesuch!A77&amp;" "&amp;Gesuch!G77),Gesuch!L77,IF(OR(Budget!T7=Gesuch!G78&amp;" "&amp;Gesuch!A78, Budget!T7=Gesuch!A78&amp;" "&amp;Gesuch!G78),Gesuch!L78,IF(OR(Budget!T7=Gesuch!G82&amp;" "&amp;Gesuch!A82, Budget!T7=Gesuch!A82&amp;" "&amp;Gesuch!G82),Gesuch!L82,IF(OR(Budget!T7=Gesuch!G83&amp;" "&amp;Gesuch!A83, Budget!T7=Gesuch!A83&amp;" "&amp;Gesuch!G83),Gesuch!L83,IF(OR(Budget!T7=Gesuch!G84&amp;" "&amp;Gesuch!A84, Budget!T7=Gesuch!A84&amp;" "&amp;Gesuch!G84),Gesuch!L84,IF(OR(Budget!T7=Gesuch!G85&amp;" "&amp;Gesuch!A85, Budget!T7=Gesuch!A85&amp;" "&amp;Gesuch!G85),Gesuch!L85,IF(OR(Budget!T7=Gesuch!G86&amp;" "&amp;Gesuch!A86, Budget!T7=Gesuch!A86&amp;" "&amp;Gesuch!G86),Gesuch!L86,IF(OR(Budget!T7=Gesuch!G87&amp;" "&amp;Gesuch!A87, Budget!T7=Gesuch!A87&amp;" "&amp;Gesuch!G87),Gesuch!L87,"")))))))))))))))</f>
        <v/>
      </c>
      <c r="U11" s="185"/>
      <c r="V11" s="285" t="str">
        <f>IF(OR(Budget!V7=GS_NAME&amp;" "&amp;GS_VORNAME,Budget!V7=GS_VORNAME&amp;" "&amp;GS_NAME),GS_GebDat,IF(OR(Budget!V7=GS_ZivHeiVorname&amp;" "&amp;GS_ZivHeiName, Budget!V7=GS_ZivHeiName&amp;" "&amp;GS_ZivHeiVorname),GS_ZivHeiGebDat,IF(OR(Budget!V7=LP_Vorname&amp;" "&amp;LP_Name, Budget!V7=LP_Name&amp;" "&amp;LP_Vorname),LP_GebDat,IF(OR(Budget!V7=Gesuch!G73&amp;" "&amp;Gesuch!A73, Budget!V7=Gesuch!A73&amp;" "&amp;Gesuch!G73),Gesuch!L73,IF(OR(Budget!V7=Gesuch!G74&amp;" "&amp;Gesuch!A74, Budget!V7=Gesuch!A74&amp;" "&amp;Gesuch!G74),Gesuch!L74,IF(OR(Budget!V7=Gesuch!G75&amp;" "&amp;Gesuch!A75, Budget!V7=Gesuch!A75&amp;" "&amp;Gesuch!G75),Gesuch!L75,IF(OR(Budget!V7=Gesuch!G76&amp;" "&amp;Gesuch!A76, Budget!V7=Gesuch!A76&amp;" "&amp;Gesuch!G76),Gesuch!L76,IF(OR(Budget!V7=Gesuch!G77&amp;" "&amp;Gesuch!A77, Budget!V7=Gesuch!A77&amp;" "&amp;Gesuch!G77),Gesuch!L77,IF(OR(Budget!V7=Gesuch!G78&amp;" "&amp;Gesuch!A78, Budget!V7=Gesuch!A78&amp;" "&amp;Gesuch!G78),Gesuch!L78,IF(OR(Budget!V7=Gesuch!G82&amp;" "&amp;Gesuch!A82, Budget!V7=Gesuch!A82&amp;" "&amp;Gesuch!G82),Gesuch!L82,IF(OR(Budget!V7=Gesuch!G83&amp;" "&amp;Gesuch!A83, Budget!V7=Gesuch!A83&amp;" "&amp;Gesuch!G83),Gesuch!L83,IF(OR(Budget!V7=Gesuch!G84&amp;" "&amp;Gesuch!A84, Budget!V7=Gesuch!A84&amp;" "&amp;Gesuch!G84),Gesuch!L84,IF(OR(Budget!V7=Gesuch!G85&amp;" "&amp;Gesuch!A85, Budget!V7=Gesuch!A85&amp;" "&amp;Gesuch!G85),Gesuch!L85,IF(OR(Budget!V7=Gesuch!G86&amp;" "&amp;Gesuch!A86, Budget!V7=Gesuch!A86&amp;" "&amp;Gesuch!G86),Gesuch!L86,IF(OR(Budget!V7=Gesuch!G87&amp;" "&amp;Gesuch!A87, Budget!V7=Gesuch!A87&amp;" "&amp;Gesuch!G87),Gesuch!L87,"")))))))))))))))</f>
        <v/>
      </c>
      <c r="W11" s="185"/>
      <c r="X11" s="285" t="str">
        <f>IF(OR(Budget!X7=GS_NAME&amp;" "&amp;GS_VORNAME,Budget!X7=GS_VORNAME&amp;" "&amp;GS_NAME),GS_GebDat,IF(OR(Budget!X7=GS_ZivHeiVorname&amp;" "&amp;GS_ZivHeiName, Budget!X7=GS_ZivHeiName&amp;" "&amp;GS_ZivHeiVorname),GS_ZivHeiGebDat,IF(OR(Budget!X7=LP_Vorname&amp;" "&amp;LP_Name, Budget!X7=LP_Name&amp;" "&amp;LP_Vorname),LP_GebDat,IF(OR(Budget!X7=Gesuch!G73&amp;" "&amp;Gesuch!A73, Budget!X7=Gesuch!A73&amp;" "&amp;Gesuch!G73),Gesuch!L73,IF(OR(Budget!X7=Gesuch!G74&amp;" "&amp;Gesuch!A74, Budget!X7=Gesuch!A74&amp;" "&amp;Gesuch!G74),Gesuch!L74,IF(OR(Budget!X7=Gesuch!G75&amp;" "&amp;Gesuch!A75, Budget!X7=Gesuch!A75&amp;" "&amp;Gesuch!G75),Gesuch!L75,IF(OR(Budget!X7=Gesuch!G76&amp;" "&amp;Gesuch!A76, Budget!X7=Gesuch!A76&amp;" "&amp;Gesuch!G76),Gesuch!L76,IF(OR(Budget!X7=Gesuch!G77&amp;" "&amp;Gesuch!A77, Budget!X7=Gesuch!A77&amp;" "&amp;Gesuch!G77),Gesuch!L77,IF(OR(Budget!X7=Gesuch!G78&amp;" "&amp;Gesuch!A78, Budget!X7=Gesuch!A78&amp;" "&amp;Gesuch!G78),Gesuch!L78,IF(OR(Budget!X7=Gesuch!G82&amp;" "&amp;Gesuch!A82, Budget!X7=Gesuch!A82&amp;" "&amp;Gesuch!G82),Gesuch!L82,IF(OR(Budget!X7=Gesuch!G83&amp;" "&amp;Gesuch!A83, Budget!X7=Gesuch!A83&amp;" "&amp;Gesuch!G83),Gesuch!L83,IF(OR(Budget!X7=Gesuch!G84&amp;" "&amp;Gesuch!A84, Budget!X7=Gesuch!A84&amp;" "&amp;Gesuch!G84),Gesuch!L84,IF(OR(Budget!X7=Gesuch!G85&amp;" "&amp;Gesuch!A85, Budget!X7=Gesuch!A85&amp;" "&amp;Gesuch!G85),Gesuch!L85,IF(OR(Budget!X7=Gesuch!G86&amp;" "&amp;Gesuch!A86, Budget!X7=Gesuch!A86&amp;" "&amp;Gesuch!G86),Gesuch!L86,IF(OR(Budget!X7=Gesuch!G87&amp;" "&amp;Gesuch!A87, Budget!X7=Gesuch!A87&amp;" "&amp;Gesuch!G87),Gesuch!L87,"")))))))))))))))</f>
        <v/>
      </c>
      <c r="Y11" s="185"/>
      <c r="Z11" s="285" t="str">
        <f>IF(OR(Budget!Z7=GS_NAME&amp;" "&amp;GS_VORNAME,Budget!Z7=GS_VORNAME&amp;" "&amp;GS_NAME),GS_GebDat,IF(OR(Budget!Z7=GS_ZivHeiVorname&amp;" "&amp;GS_ZivHeiName, Budget!Z7=GS_ZivHeiName&amp;" "&amp;GS_ZivHeiVorname),GS_ZivHeiGebDat,IF(OR(Budget!Z7=LP_Vorname&amp;" "&amp;LP_Name, Budget!Z7=LP_Name&amp;" "&amp;LP_Vorname),LP_GebDat,IF(OR(Budget!Z7=Gesuch!G73&amp;" "&amp;Gesuch!A73, Budget!Z7=Gesuch!A73&amp;" "&amp;Gesuch!G73),Gesuch!L73,IF(OR(Budget!Z7=Gesuch!G74&amp;" "&amp;Gesuch!A74, Budget!Z7=Gesuch!A74&amp;" "&amp;Gesuch!G74),Gesuch!L74,IF(OR(Budget!Z7=Gesuch!G75&amp;" "&amp;Gesuch!A75, Budget!Z7=Gesuch!A75&amp;" "&amp;Gesuch!G75),Gesuch!L75,IF(OR(Budget!Z7=Gesuch!G76&amp;" "&amp;Gesuch!A76, Budget!Z7=Gesuch!A76&amp;" "&amp;Gesuch!G76),Gesuch!L76,IF(OR(Budget!Z7=Gesuch!G77&amp;" "&amp;Gesuch!A77, Budget!Z7=Gesuch!A77&amp;" "&amp;Gesuch!G77),Gesuch!L77,IF(OR(Budget!Z7=Gesuch!G78&amp;" "&amp;Gesuch!A78, Budget!Z7=Gesuch!A78&amp;" "&amp;Gesuch!G78),Gesuch!L78,IF(OR(Budget!Z7=Gesuch!G82&amp;" "&amp;Gesuch!A82, Budget!Z7=Gesuch!A82&amp;" "&amp;Gesuch!G82),Gesuch!L82,IF(OR(Budget!Z7=Gesuch!G83&amp;" "&amp;Gesuch!A83, Budget!Z7=Gesuch!A83&amp;" "&amp;Gesuch!G83),Gesuch!L83,IF(OR(Budget!Z7=Gesuch!G84&amp;" "&amp;Gesuch!A84, Budget!Z7=Gesuch!A84&amp;" "&amp;Gesuch!G84),Gesuch!L84,IF(OR(Budget!Z7=Gesuch!G85&amp;" "&amp;Gesuch!A85, Budget!Z7=Gesuch!A85&amp;" "&amp;Gesuch!G85),Gesuch!L85,IF(OR(Budget!Z7=Gesuch!G86&amp;" "&amp;Gesuch!A86, Budget!Z7=Gesuch!A86&amp;" "&amp;Gesuch!G86),Gesuch!L86,IF(OR(Budget!Z7=Gesuch!G87&amp;" "&amp;Gesuch!A87, Budget!Z7=Gesuch!A87&amp;" "&amp;Gesuch!G87),Gesuch!L87,"")))))))))))))))</f>
        <v/>
      </c>
      <c r="AA11" s="254"/>
      <c r="AB11" s="186"/>
      <c r="AC11" s="186"/>
      <c r="AD11" s="186"/>
      <c r="AE11" s="186"/>
      <c r="AF11" s="201"/>
      <c r="AG11" s="203"/>
      <c r="AH11" s="270"/>
      <c r="AI11" s="203"/>
      <c r="AJ11" s="203"/>
      <c r="AK11" s="203"/>
      <c r="AL11" s="203"/>
      <c r="AM11" s="203"/>
      <c r="AN11" s="203"/>
      <c r="AO11" s="203"/>
      <c r="AP11" s="203"/>
      <c r="AQ11" s="186"/>
      <c r="AR11" s="187"/>
      <c r="AS11" s="187"/>
      <c r="AT11" s="187"/>
    </row>
    <row r="12" spans="1:46" s="189" customFormat="1" ht="15" x14ac:dyDescent="0.25">
      <c r="A12" s="227"/>
      <c r="B12" s="227"/>
      <c r="C12" s="226"/>
      <c r="D12" s="228"/>
      <c r="E12" s="221"/>
      <c r="F12" s="226"/>
      <c r="G12" s="226"/>
      <c r="H12" s="226"/>
      <c r="I12" s="256"/>
      <c r="J12" s="226"/>
      <c r="K12" s="256"/>
      <c r="L12" s="226"/>
      <c r="M12" s="256"/>
      <c r="N12" s="226"/>
      <c r="O12" s="256"/>
      <c r="P12" s="226"/>
      <c r="Q12" s="256"/>
      <c r="R12" s="226"/>
      <c r="S12" s="256"/>
      <c r="T12" s="226"/>
      <c r="U12" s="256"/>
      <c r="V12" s="226"/>
      <c r="W12" s="256"/>
      <c r="X12" s="226"/>
      <c r="Y12" s="256"/>
      <c r="Z12" s="226"/>
      <c r="AA12" s="256"/>
      <c r="AB12" s="226"/>
      <c r="AC12" s="214"/>
      <c r="AE12" s="204"/>
      <c r="AF12" s="201"/>
      <c r="AG12" s="203"/>
      <c r="AH12" s="270"/>
      <c r="AI12" s="203"/>
      <c r="AJ12" s="203"/>
      <c r="AK12" s="203"/>
      <c r="AL12" s="203"/>
      <c r="AM12" s="203"/>
      <c r="AN12" s="203"/>
      <c r="AO12" s="203"/>
      <c r="AP12" s="203"/>
      <c r="AQ12" s="193"/>
      <c r="AR12" s="193"/>
      <c r="AS12" s="193"/>
      <c r="AT12" s="193"/>
    </row>
    <row r="13" spans="1:46" s="189" customFormat="1" ht="15" x14ac:dyDescent="0.25">
      <c r="A13" s="299" t="s">
        <v>160</v>
      </c>
      <c r="B13" s="300"/>
      <c r="C13" s="300"/>
      <c r="D13" s="300"/>
      <c r="E13" s="221"/>
      <c r="F13" s="226"/>
      <c r="G13" s="226"/>
      <c r="H13" s="288" t="s">
        <v>119</v>
      </c>
      <c r="I13" s="256"/>
      <c r="J13" s="288" t="s">
        <v>119</v>
      </c>
      <c r="K13" s="256"/>
      <c r="L13" s="288" t="s">
        <v>119</v>
      </c>
      <c r="M13" s="256"/>
      <c r="N13" s="288" t="s">
        <v>119</v>
      </c>
      <c r="O13" s="256"/>
      <c r="P13" s="288" t="s">
        <v>119</v>
      </c>
      <c r="Q13" s="256"/>
      <c r="R13" s="288" t="s">
        <v>119</v>
      </c>
      <c r="S13" s="256"/>
      <c r="T13" s="288" t="s">
        <v>119</v>
      </c>
      <c r="U13" s="256"/>
      <c r="V13" s="288" t="s">
        <v>119</v>
      </c>
      <c r="W13" s="256"/>
      <c r="X13" s="288" t="s">
        <v>119</v>
      </c>
      <c r="Y13" s="256"/>
      <c r="Z13" s="288" t="s">
        <v>119</v>
      </c>
      <c r="AA13" s="256"/>
      <c r="AB13" s="288" t="s">
        <v>119</v>
      </c>
      <c r="AF13" s="289"/>
      <c r="AG13" s="203"/>
      <c r="AH13" s="270"/>
      <c r="AI13" s="203"/>
      <c r="AJ13" s="203"/>
      <c r="AK13" s="203"/>
      <c r="AL13" s="203"/>
      <c r="AM13" s="203"/>
      <c r="AN13" s="203"/>
      <c r="AO13" s="203"/>
      <c r="AP13" s="203"/>
      <c r="AQ13" s="186"/>
      <c r="AR13" s="187"/>
      <c r="AS13" s="193"/>
      <c r="AT13" s="193"/>
    </row>
    <row r="14" spans="1:46" s="189" customFormat="1" ht="8.1" customHeight="1" x14ac:dyDescent="0.25">
      <c r="A14" s="299"/>
      <c r="B14" s="300"/>
      <c r="C14" s="300"/>
      <c r="D14" s="300"/>
      <c r="E14" s="221"/>
      <c r="F14" s="226"/>
      <c r="G14" s="226"/>
      <c r="H14" s="288"/>
      <c r="I14" s="256"/>
      <c r="J14" s="288"/>
      <c r="K14" s="256"/>
      <c r="L14" s="288"/>
      <c r="M14" s="256"/>
      <c r="N14" s="288"/>
      <c r="O14" s="256"/>
      <c r="P14" s="288"/>
      <c r="Q14" s="256"/>
      <c r="R14" s="288"/>
      <c r="S14" s="256"/>
      <c r="T14" s="288"/>
      <c r="U14" s="256"/>
      <c r="V14" s="288"/>
      <c r="W14" s="256"/>
      <c r="X14" s="288"/>
      <c r="Y14" s="256"/>
      <c r="Z14" s="288"/>
      <c r="AA14" s="256"/>
      <c r="AB14" s="288"/>
      <c r="AF14" s="289"/>
      <c r="AG14" s="203"/>
      <c r="AH14" s="270"/>
      <c r="AI14" s="203"/>
      <c r="AJ14" s="203"/>
      <c r="AK14" s="203"/>
      <c r="AL14" s="203"/>
      <c r="AM14" s="203"/>
      <c r="AN14" s="203"/>
      <c r="AO14" s="203"/>
      <c r="AP14" s="203"/>
      <c r="AQ14" s="186"/>
      <c r="AR14" s="187"/>
      <c r="AS14" s="193"/>
      <c r="AT14" s="193"/>
    </row>
    <row r="15" spans="1:46" s="189" customFormat="1" ht="15" x14ac:dyDescent="0.25">
      <c r="A15" s="227" t="s">
        <v>33</v>
      </c>
      <c r="B15" s="227" t="s">
        <v>113</v>
      </c>
      <c r="C15" s="226"/>
      <c r="D15" s="228"/>
      <c r="E15" s="221"/>
      <c r="F15" s="226"/>
      <c r="G15" s="226"/>
      <c r="H15" s="226"/>
      <c r="I15" s="256"/>
      <c r="J15" s="226"/>
      <c r="K15" s="256"/>
      <c r="L15" s="226"/>
      <c r="M15" s="256"/>
      <c r="N15" s="226"/>
      <c r="O15" s="256"/>
      <c r="P15" s="226"/>
      <c r="Q15" s="256"/>
      <c r="R15" s="226"/>
      <c r="S15" s="256"/>
      <c r="T15" s="226"/>
      <c r="U15" s="256"/>
      <c r="V15" s="226"/>
      <c r="W15" s="256"/>
      <c r="X15" s="226"/>
      <c r="Y15" s="256"/>
      <c r="Z15" s="226"/>
      <c r="AA15" s="256"/>
      <c r="AB15" s="226"/>
      <c r="AC15" s="214"/>
      <c r="AE15" s="204"/>
      <c r="AF15" s="201"/>
      <c r="AG15" s="203"/>
      <c r="AH15" s="270"/>
      <c r="AI15" s="203"/>
      <c r="AJ15" s="203"/>
      <c r="AK15" s="203"/>
      <c r="AL15" s="203"/>
      <c r="AM15" s="203"/>
      <c r="AN15" s="203"/>
      <c r="AO15" s="203"/>
      <c r="AP15" s="203"/>
      <c r="AQ15" s="193"/>
      <c r="AR15" s="193"/>
      <c r="AS15" s="193"/>
      <c r="AT15" s="193"/>
    </row>
    <row r="16" spans="1:46" ht="14.25" x14ac:dyDescent="0.2">
      <c r="A16" s="229" t="s">
        <v>37</v>
      </c>
      <c r="B16" s="221" t="s">
        <v>114</v>
      </c>
      <c r="C16" s="221"/>
      <c r="D16" s="221"/>
      <c r="E16" s="221"/>
      <c r="F16" s="221"/>
      <c r="G16" s="221"/>
      <c r="H16" s="221"/>
      <c r="I16" s="254"/>
      <c r="J16" s="221"/>
      <c r="K16" s="254"/>
      <c r="L16" s="221"/>
      <c r="M16" s="254"/>
      <c r="N16" s="221"/>
      <c r="O16" s="254"/>
      <c r="P16" s="221"/>
      <c r="Q16" s="254"/>
      <c r="R16" s="221"/>
      <c r="S16" s="254"/>
      <c r="T16" s="221"/>
      <c r="U16" s="254"/>
      <c r="V16" s="221"/>
      <c r="W16" s="254"/>
      <c r="X16" s="221"/>
      <c r="Y16" s="254"/>
      <c r="Z16" s="221"/>
      <c r="AA16" s="254"/>
      <c r="AB16" s="221"/>
      <c r="AC16" s="210"/>
      <c r="AD16" s="186"/>
      <c r="AE16" s="204"/>
      <c r="AF16" s="201"/>
      <c r="AG16" s="186"/>
      <c r="AH16" s="270"/>
      <c r="AI16" s="186"/>
      <c r="AJ16" s="186"/>
      <c r="AK16" s="186"/>
      <c r="AL16" s="186"/>
      <c r="AM16" s="186"/>
      <c r="AN16" s="186"/>
      <c r="AO16" s="186"/>
      <c r="AP16" s="186"/>
      <c r="AQ16" s="186"/>
      <c r="AR16" s="186"/>
      <c r="AS16" s="186"/>
      <c r="AT16" s="186"/>
    </row>
    <row r="17" spans="1:46" ht="5.0999999999999996" customHeight="1" x14ac:dyDescent="0.2">
      <c r="A17" s="229"/>
      <c r="B17" s="221"/>
      <c r="C17" s="221"/>
      <c r="D17" s="221"/>
      <c r="E17" s="221"/>
      <c r="F17" s="222"/>
      <c r="G17" s="221"/>
      <c r="H17" s="221"/>
      <c r="I17" s="254"/>
      <c r="J17" s="221"/>
      <c r="K17" s="254"/>
      <c r="L17" s="221"/>
      <c r="M17" s="254"/>
      <c r="N17" s="221"/>
      <c r="O17" s="254"/>
      <c r="P17" s="221"/>
      <c r="Q17" s="254"/>
      <c r="R17" s="221"/>
      <c r="S17" s="254"/>
      <c r="T17" s="221"/>
      <c r="U17" s="254"/>
      <c r="V17" s="221"/>
      <c r="W17" s="254"/>
      <c r="X17" s="221"/>
      <c r="Y17" s="254"/>
      <c r="Z17" s="221"/>
      <c r="AA17" s="254"/>
      <c r="AB17" s="221"/>
      <c r="AC17" s="210"/>
      <c r="AD17" s="186"/>
      <c r="AE17" s="198"/>
      <c r="AF17" s="186"/>
      <c r="AG17" s="186"/>
      <c r="AH17" s="270"/>
      <c r="AI17" s="186"/>
      <c r="AJ17" s="186"/>
      <c r="AK17" s="186"/>
      <c r="AL17" s="186"/>
      <c r="AM17" s="186"/>
      <c r="AN17" s="186"/>
      <c r="AO17" s="186"/>
      <c r="AP17" s="186"/>
      <c r="AQ17" s="186"/>
      <c r="AR17" s="186"/>
      <c r="AS17" s="186"/>
      <c r="AT17" s="186"/>
    </row>
    <row r="18" spans="1:46" ht="14.25" x14ac:dyDescent="0.2">
      <c r="A18" s="221"/>
      <c r="B18" s="222" t="s">
        <v>115</v>
      </c>
      <c r="C18" s="420"/>
      <c r="D18" s="230" t="s">
        <v>117</v>
      </c>
      <c r="E18" s="231"/>
      <c r="F18" s="221"/>
      <c r="G18" s="221"/>
      <c r="H18" s="221"/>
      <c r="I18" s="254"/>
      <c r="J18" s="221"/>
      <c r="K18" s="254"/>
      <c r="L18" s="221"/>
      <c r="M18" s="254"/>
      <c r="N18" s="221"/>
      <c r="O18" s="254"/>
      <c r="P18" s="221"/>
      <c r="Q18" s="254"/>
      <c r="R18" s="221"/>
      <c r="S18" s="254"/>
      <c r="T18" s="221"/>
      <c r="U18" s="254"/>
      <c r="V18" s="221"/>
      <c r="W18" s="254"/>
      <c r="X18" s="221"/>
      <c r="Y18" s="254"/>
      <c r="Z18" s="221"/>
      <c r="AA18" s="254"/>
      <c r="AB18" s="221"/>
      <c r="AC18" s="210"/>
      <c r="AD18" s="186"/>
      <c r="AE18" s="204"/>
      <c r="AF18" s="186"/>
      <c r="AG18" s="186"/>
      <c r="AH18" s="270"/>
      <c r="AI18" s="186"/>
      <c r="AJ18" s="186"/>
      <c r="AK18" s="186"/>
      <c r="AL18" s="186"/>
    </row>
    <row r="19" spans="1:46" ht="14.25" x14ac:dyDescent="0.2">
      <c r="A19" s="229"/>
      <c r="B19" s="222" t="s">
        <v>116</v>
      </c>
      <c r="C19" s="420"/>
      <c r="D19" s="221" t="s">
        <v>118</v>
      </c>
      <c r="E19" s="221"/>
      <c r="F19" s="221"/>
      <c r="G19" s="221"/>
      <c r="H19" s="422" t="e">
        <f>$AC$19/B22_bei*H130</f>
        <v>#N/A</v>
      </c>
      <c r="I19" s="255"/>
      <c r="J19" s="422" t="e">
        <f>$AC$19/B22_bei*J130</f>
        <v>#N/A</v>
      </c>
      <c r="K19" s="255"/>
      <c r="L19" s="422" t="e">
        <f>$AC$19/B22_bei*L130</f>
        <v>#N/A</v>
      </c>
      <c r="M19" s="255"/>
      <c r="N19" s="422" t="e">
        <f>$AC$19/B22_bei*N130</f>
        <v>#N/A</v>
      </c>
      <c r="O19" s="255"/>
      <c r="P19" s="422" t="e">
        <f>$AC$19/B22_bei*P130</f>
        <v>#N/A</v>
      </c>
      <c r="Q19" s="255"/>
      <c r="R19" s="422" t="e">
        <f>$AC$19/B22_bei*R130</f>
        <v>#N/A</v>
      </c>
      <c r="S19" s="255"/>
      <c r="T19" s="422" t="e">
        <f>$AC$19/B22_bei*T130</f>
        <v>#N/A</v>
      </c>
      <c r="U19" s="255"/>
      <c r="V19" s="422" t="e">
        <f>$AC$19/B22_bei*V130</f>
        <v>#N/A</v>
      </c>
      <c r="W19" s="255"/>
      <c r="X19" s="422" t="e">
        <f>$AC$19/B22_bei*X130</f>
        <v>#N/A</v>
      </c>
      <c r="Y19" s="255"/>
      <c r="Z19" s="422" t="e">
        <f>$AC$19/B22_bei*Z130</f>
        <v>#N/A</v>
      </c>
      <c r="AA19" s="255"/>
      <c r="AB19" s="422" t="e">
        <f>SUM(Z19,X19,V19,T19,R19,P19,N19,L19,J19,H19)</f>
        <v>#N/A</v>
      </c>
      <c r="AC19" s="215" t="e">
        <f>VLOOKUP(C18,AF164:AS177,C19+1,FALSE)</f>
        <v>#N/A</v>
      </c>
      <c r="AD19" s="186"/>
      <c r="AE19" s="204"/>
      <c r="AF19" s="186"/>
      <c r="AG19" s="186"/>
      <c r="AH19" s="270"/>
      <c r="AI19" s="186"/>
      <c r="AJ19" s="186"/>
      <c r="AK19" s="186"/>
      <c r="AL19" s="186"/>
    </row>
    <row r="20" spans="1:46" ht="8.1" customHeight="1" x14ac:dyDescent="0.2">
      <c r="A20" s="229"/>
      <c r="B20" s="222"/>
      <c r="C20" s="233"/>
      <c r="D20" s="221"/>
      <c r="E20" s="221"/>
      <c r="F20" s="221"/>
      <c r="G20" s="221"/>
      <c r="H20" s="514"/>
      <c r="I20" s="255"/>
      <c r="J20" s="514"/>
      <c r="K20" s="255"/>
      <c r="L20" s="514"/>
      <c r="M20" s="255"/>
      <c r="N20" s="514"/>
      <c r="O20" s="255"/>
      <c r="P20" s="514"/>
      <c r="Q20" s="255"/>
      <c r="R20" s="514"/>
      <c r="S20" s="255"/>
      <c r="T20" s="514"/>
      <c r="U20" s="255"/>
      <c r="V20" s="514"/>
      <c r="W20" s="255"/>
      <c r="X20" s="514"/>
      <c r="Y20" s="255"/>
      <c r="Z20" s="514"/>
      <c r="AA20" s="255"/>
      <c r="AB20" s="514"/>
      <c r="AC20" s="210"/>
      <c r="AD20" s="186"/>
      <c r="AE20" s="204"/>
      <c r="AF20" s="186"/>
      <c r="AG20" s="186"/>
      <c r="AH20" s="270"/>
      <c r="AI20" s="186"/>
      <c r="AJ20" s="186"/>
      <c r="AK20" s="186"/>
      <c r="AL20" s="186"/>
    </row>
    <row r="21" spans="1:46" ht="13.9" customHeight="1" x14ac:dyDescent="0.2">
      <c r="A21" s="235" t="s">
        <v>21</v>
      </c>
      <c r="B21" s="221" t="s">
        <v>120</v>
      </c>
      <c r="C21" s="236"/>
      <c r="D21" s="221"/>
      <c r="E21" s="222"/>
      <c r="F21" s="236"/>
      <c r="G21" s="236"/>
      <c r="H21" s="421"/>
      <c r="I21" s="260"/>
      <c r="J21" s="421"/>
      <c r="K21" s="260"/>
      <c r="L21" s="421"/>
      <c r="M21" s="260"/>
      <c r="N21" s="421"/>
      <c r="O21" s="260"/>
      <c r="P21" s="421"/>
      <c r="Q21" s="260"/>
      <c r="R21" s="421"/>
      <c r="S21" s="260"/>
      <c r="T21" s="421"/>
      <c r="U21" s="260"/>
      <c r="V21" s="421"/>
      <c r="W21" s="260"/>
      <c r="X21" s="421"/>
      <c r="Y21" s="260"/>
      <c r="Z21" s="421"/>
      <c r="AA21" s="260"/>
      <c r="AB21" s="421">
        <f>SUM(Z21,X21,V21,T21,R21,P21,N21,L21,J21,H21)</f>
        <v>0</v>
      </c>
      <c r="AC21" s="210"/>
      <c r="AD21" s="186"/>
      <c r="AE21" s="204"/>
      <c r="AF21" s="186"/>
      <c r="AG21" s="186"/>
      <c r="AH21" s="270"/>
      <c r="AI21" s="186"/>
      <c r="AJ21" s="186"/>
      <c r="AK21" s="186"/>
      <c r="AL21" s="186"/>
    </row>
    <row r="22" spans="1:46" ht="8.1" customHeight="1" x14ac:dyDescent="0.2">
      <c r="A22" s="235"/>
      <c r="B22" s="221"/>
      <c r="C22" s="236"/>
      <c r="D22" s="221"/>
      <c r="E22" s="222"/>
      <c r="F22" s="236"/>
      <c r="G22" s="236"/>
      <c r="H22" s="306"/>
      <c r="I22" s="260"/>
      <c r="J22" s="306"/>
      <c r="K22" s="260"/>
      <c r="L22" s="306"/>
      <c r="M22" s="260"/>
      <c r="N22" s="306"/>
      <c r="O22" s="260"/>
      <c r="P22" s="306"/>
      <c r="Q22" s="260"/>
      <c r="R22" s="306"/>
      <c r="S22" s="260"/>
      <c r="T22" s="306"/>
      <c r="U22" s="260"/>
      <c r="V22" s="306"/>
      <c r="W22" s="260"/>
      <c r="X22" s="306"/>
      <c r="Y22" s="260"/>
      <c r="Z22" s="306"/>
      <c r="AA22" s="260"/>
      <c r="AB22" s="306"/>
      <c r="AC22" s="210"/>
      <c r="AD22" s="186"/>
      <c r="AE22" s="204"/>
      <c r="AF22" s="186"/>
      <c r="AG22" s="186"/>
      <c r="AH22" s="270"/>
      <c r="AI22" s="186"/>
      <c r="AJ22" s="186"/>
      <c r="AK22" s="186"/>
      <c r="AL22" s="186"/>
    </row>
    <row r="23" spans="1:46" ht="13.9" customHeight="1" x14ac:dyDescent="0.25">
      <c r="A23" s="307" t="s">
        <v>38</v>
      </c>
      <c r="B23" s="226" t="s">
        <v>121</v>
      </c>
      <c r="C23" s="236"/>
      <c r="D23" s="221"/>
      <c r="E23" s="222"/>
      <c r="F23" s="236"/>
      <c r="G23" s="236"/>
      <c r="H23" s="514"/>
      <c r="I23" s="260"/>
      <c r="J23" s="514"/>
      <c r="K23" s="260"/>
      <c r="L23" s="514"/>
      <c r="M23" s="260"/>
      <c r="N23" s="514"/>
      <c r="O23" s="260"/>
      <c r="P23" s="514"/>
      <c r="Q23" s="260"/>
      <c r="R23" s="514"/>
      <c r="S23" s="260"/>
      <c r="T23" s="514"/>
      <c r="U23" s="260"/>
      <c r="V23" s="514"/>
      <c r="W23" s="260"/>
      <c r="X23" s="514"/>
      <c r="Y23" s="260"/>
      <c r="Z23" s="514"/>
      <c r="AA23" s="260"/>
      <c r="AB23" s="514"/>
      <c r="AC23" s="210"/>
      <c r="AD23" s="186"/>
      <c r="AE23" s="204"/>
      <c r="AF23" s="195"/>
      <c r="AG23" s="195"/>
      <c r="AH23" s="270"/>
      <c r="AI23" s="195"/>
      <c r="AJ23" s="195"/>
      <c r="AK23" s="195"/>
      <c r="AL23" s="196"/>
    </row>
    <row r="24" spans="1:46" ht="14.25" x14ac:dyDescent="0.2">
      <c r="A24" s="235" t="s">
        <v>39</v>
      </c>
      <c r="B24" s="221" t="s">
        <v>122</v>
      </c>
      <c r="C24" s="236"/>
      <c r="D24" s="221"/>
      <c r="E24" s="222"/>
      <c r="F24" s="422">
        <v>0</v>
      </c>
      <c r="G24" s="236"/>
      <c r="H24" s="481" t="e">
        <f>+$F$24/B22_für*H130</f>
        <v>#DIV/0!</v>
      </c>
      <c r="I24" s="482"/>
      <c r="J24" s="481" t="e">
        <f>+$F$24/B22_für*J130</f>
        <v>#DIV/0!</v>
      </c>
      <c r="K24" s="482"/>
      <c r="L24" s="481" t="e">
        <f>+$F$24/B22_für*L130</f>
        <v>#DIV/0!</v>
      </c>
      <c r="M24" s="482"/>
      <c r="N24" s="481" t="e">
        <f>+$F$24/B22_für*N130</f>
        <v>#DIV/0!</v>
      </c>
      <c r="O24" s="482"/>
      <c r="P24" s="481" t="e">
        <f>+$F$24/B22_für*P130</f>
        <v>#DIV/0!</v>
      </c>
      <c r="Q24" s="482"/>
      <c r="R24" s="481" t="e">
        <f>+$F$24/B22_für*R130</f>
        <v>#DIV/0!</v>
      </c>
      <c r="S24" s="482"/>
      <c r="T24" s="481" t="e">
        <f>+$F$24/B22_für*T130</f>
        <v>#DIV/0!</v>
      </c>
      <c r="U24" s="482"/>
      <c r="V24" s="481" t="e">
        <f>+$F$24/B22_für*V130</f>
        <v>#DIV/0!</v>
      </c>
      <c r="W24" s="482"/>
      <c r="X24" s="481" t="e">
        <f>+$F$24/B22_für*X130</f>
        <v>#DIV/0!</v>
      </c>
      <c r="Y24" s="482"/>
      <c r="Z24" s="481" t="e">
        <f>+$F$24/B22_für*Z130</f>
        <v>#DIV/0!</v>
      </c>
      <c r="AA24" s="482"/>
      <c r="AB24" s="481" t="e">
        <f>SUM(Z24,X24,V24,T24,R24,P24,N24,L24,J24,H24)</f>
        <v>#DIV/0!</v>
      </c>
      <c r="AC24" s="210"/>
      <c r="AD24" s="186"/>
      <c r="AE24" s="204"/>
      <c r="AF24" s="195"/>
      <c r="AG24" s="195"/>
      <c r="AH24" s="270"/>
      <c r="AI24" s="195"/>
      <c r="AJ24" s="195"/>
      <c r="AK24" s="195"/>
      <c r="AL24" s="196"/>
    </row>
    <row r="25" spans="1:46" ht="5.0999999999999996" customHeight="1" x14ac:dyDescent="0.2">
      <c r="A25" s="229"/>
      <c r="B25" s="221"/>
      <c r="C25" s="221"/>
      <c r="D25" s="221"/>
      <c r="E25" s="221"/>
      <c r="F25" s="222"/>
      <c r="G25" s="221"/>
      <c r="H25" s="483"/>
      <c r="I25" s="484"/>
      <c r="J25" s="483"/>
      <c r="K25" s="484"/>
      <c r="L25" s="483"/>
      <c r="M25" s="484"/>
      <c r="N25" s="483"/>
      <c r="O25" s="484"/>
      <c r="P25" s="483"/>
      <c r="Q25" s="484"/>
      <c r="R25" s="483"/>
      <c r="S25" s="484"/>
      <c r="T25" s="483"/>
      <c r="U25" s="484"/>
      <c r="V25" s="483"/>
      <c r="W25" s="484"/>
      <c r="X25" s="483"/>
      <c r="Y25" s="484"/>
      <c r="Z25" s="483"/>
      <c r="AA25" s="484"/>
      <c r="AB25" s="483"/>
      <c r="AC25" s="210"/>
      <c r="AD25" s="186"/>
      <c r="AE25" s="198"/>
      <c r="AF25" s="186"/>
      <c r="AG25" s="186"/>
      <c r="AH25" s="270"/>
      <c r="AI25" s="186"/>
      <c r="AJ25" s="186"/>
      <c r="AK25" s="186"/>
      <c r="AL25" s="186"/>
    </row>
    <row r="26" spans="1:46" ht="14.25" x14ac:dyDescent="0.2">
      <c r="A26" s="237" t="s">
        <v>40</v>
      </c>
      <c r="B26" s="221" t="s">
        <v>161</v>
      </c>
      <c r="C26" s="221"/>
      <c r="D26" s="221"/>
      <c r="E26" s="221"/>
      <c r="F26" s="422">
        <v>0</v>
      </c>
      <c r="G26" s="221"/>
      <c r="H26" s="481" t="e">
        <f>+$F$26/B22_für*H130</f>
        <v>#DIV/0!</v>
      </c>
      <c r="I26" s="484"/>
      <c r="J26" s="481" t="e">
        <f>+$F$26/B22_für*J130</f>
        <v>#DIV/0!</v>
      </c>
      <c r="K26" s="484"/>
      <c r="L26" s="481" t="e">
        <f>+$F$26/B22_für*L130</f>
        <v>#DIV/0!</v>
      </c>
      <c r="M26" s="484"/>
      <c r="N26" s="481" t="e">
        <f>+$F$26/B22_für*N130</f>
        <v>#DIV/0!</v>
      </c>
      <c r="O26" s="484"/>
      <c r="P26" s="481" t="e">
        <f>+$F$26/B22_für*P130</f>
        <v>#DIV/0!</v>
      </c>
      <c r="Q26" s="484"/>
      <c r="R26" s="481" t="e">
        <f>+$F$26/B22_für*R130</f>
        <v>#DIV/0!</v>
      </c>
      <c r="S26" s="484"/>
      <c r="T26" s="481" t="e">
        <f>+$F$26/B22_für*T130</f>
        <v>#DIV/0!</v>
      </c>
      <c r="U26" s="484"/>
      <c r="V26" s="481" t="e">
        <f>+$F$26/B22_für*V130</f>
        <v>#DIV/0!</v>
      </c>
      <c r="W26" s="484"/>
      <c r="X26" s="481" t="e">
        <f>+$F$26/B22_für*X130</f>
        <v>#DIV/0!</v>
      </c>
      <c r="Y26" s="484"/>
      <c r="Z26" s="481" t="e">
        <f>+$F$26/B22_für*Z130</f>
        <v>#DIV/0!</v>
      </c>
      <c r="AA26" s="484"/>
      <c r="AB26" s="481" t="e">
        <f>SUM(Z26,X26,V26,T26,R26,P26,N26,L26,J26,H26)</f>
        <v>#DIV/0!</v>
      </c>
      <c r="AC26" s="210"/>
      <c r="AD26" s="186"/>
      <c r="AE26" s="198"/>
      <c r="AF26" s="195"/>
      <c r="AG26" s="195"/>
      <c r="AH26" s="270"/>
      <c r="AI26" s="195"/>
      <c r="AJ26" s="195"/>
      <c r="AK26" s="195"/>
      <c r="AL26" s="196"/>
    </row>
    <row r="27" spans="1:46" ht="8.1" customHeight="1" x14ac:dyDescent="0.2">
      <c r="A27" s="238"/>
      <c r="B27" s="221"/>
      <c r="C27" s="221"/>
      <c r="D27" s="221"/>
      <c r="E27" s="221"/>
      <c r="F27" s="221"/>
      <c r="G27" s="221"/>
      <c r="H27" s="232"/>
      <c r="I27" s="255"/>
      <c r="J27" s="232"/>
      <c r="K27" s="255"/>
      <c r="L27" s="232"/>
      <c r="M27" s="255"/>
      <c r="N27" s="232"/>
      <c r="O27" s="255"/>
      <c r="P27" s="232"/>
      <c r="Q27" s="255"/>
      <c r="R27" s="232"/>
      <c r="S27" s="255"/>
      <c r="T27" s="232"/>
      <c r="U27" s="255"/>
      <c r="V27" s="232"/>
      <c r="W27" s="255"/>
      <c r="X27" s="232"/>
      <c r="Y27" s="255"/>
      <c r="Z27" s="232"/>
      <c r="AA27" s="255"/>
      <c r="AB27" s="232"/>
      <c r="AC27" s="210"/>
      <c r="AD27" s="195"/>
      <c r="AE27" s="197"/>
      <c r="AF27" s="195"/>
      <c r="AG27" s="195"/>
      <c r="AH27" s="270"/>
      <c r="AI27" s="195"/>
      <c r="AJ27" s="196"/>
      <c r="AK27" s="186"/>
      <c r="AL27" s="186"/>
    </row>
    <row r="28" spans="1:46" ht="13.15" customHeight="1" x14ac:dyDescent="0.25">
      <c r="A28" s="310" t="s">
        <v>34</v>
      </c>
      <c r="B28" s="226" t="s">
        <v>124</v>
      </c>
      <c r="C28" s="226"/>
      <c r="D28" s="226"/>
      <c r="E28" s="221"/>
      <c r="F28" s="221"/>
      <c r="G28" s="221"/>
      <c r="H28" s="232"/>
      <c r="I28" s="255"/>
      <c r="J28" s="232"/>
      <c r="K28" s="255"/>
      <c r="L28" s="232"/>
      <c r="M28" s="255"/>
      <c r="N28" s="232"/>
      <c r="O28" s="255"/>
      <c r="P28" s="232"/>
      <c r="Q28" s="255"/>
      <c r="R28" s="232"/>
      <c r="S28" s="255"/>
      <c r="T28" s="232"/>
      <c r="U28" s="255"/>
      <c r="V28" s="232"/>
      <c r="W28" s="255"/>
      <c r="X28" s="232"/>
      <c r="Y28" s="255"/>
      <c r="Z28" s="232"/>
      <c r="AA28" s="255"/>
      <c r="AB28" s="232"/>
      <c r="AC28" s="210"/>
      <c r="AD28" s="195"/>
      <c r="AE28" s="197"/>
      <c r="AF28" s="195"/>
      <c r="AG28" s="195"/>
      <c r="AH28" s="270"/>
      <c r="AI28" s="195"/>
      <c r="AJ28" s="196"/>
      <c r="AK28" s="186"/>
      <c r="AL28" s="186"/>
    </row>
    <row r="29" spans="1:46" ht="8.1" customHeight="1" x14ac:dyDescent="0.2">
      <c r="A29" s="229"/>
      <c r="B29" s="221"/>
      <c r="C29" s="221"/>
      <c r="D29" s="221"/>
      <c r="E29" s="221"/>
      <c r="F29" s="222"/>
      <c r="G29" s="221"/>
      <c r="H29" s="232"/>
      <c r="I29" s="255"/>
      <c r="J29" s="232"/>
      <c r="K29" s="255"/>
      <c r="L29" s="232"/>
      <c r="M29" s="255"/>
      <c r="N29" s="232"/>
      <c r="O29" s="255"/>
      <c r="P29" s="232"/>
      <c r="Q29" s="255"/>
      <c r="R29" s="232"/>
      <c r="S29" s="255"/>
      <c r="T29" s="232"/>
      <c r="U29" s="255"/>
      <c r="V29" s="232"/>
      <c r="W29" s="255"/>
      <c r="X29" s="232"/>
      <c r="Y29" s="255"/>
      <c r="Z29" s="232"/>
      <c r="AA29" s="255"/>
      <c r="AB29" s="232"/>
      <c r="AC29" s="210"/>
      <c r="AD29" s="186"/>
      <c r="AE29" s="198"/>
      <c r="AF29" s="186"/>
      <c r="AG29" s="186"/>
      <c r="AH29" s="270"/>
      <c r="AI29" s="186"/>
      <c r="AJ29" s="186"/>
      <c r="AK29" s="186"/>
      <c r="AL29" s="186"/>
    </row>
    <row r="30" spans="1:46" ht="14.25" x14ac:dyDescent="0.2">
      <c r="A30" s="237"/>
      <c r="B30" s="221" t="s">
        <v>162</v>
      </c>
      <c r="C30" s="221"/>
      <c r="D30" s="221"/>
      <c r="E30" s="221"/>
      <c r="F30" s="221"/>
      <c r="G30" s="221"/>
      <c r="H30" s="421"/>
      <c r="I30" s="255"/>
      <c r="J30" s="421"/>
      <c r="K30" s="255"/>
      <c r="L30" s="421"/>
      <c r="M30" s="255"/>
      <c r="N30" s="421"/>
      <c r="O30" s="255"/>
      <c r="P30" s="421"/>
      <c r="Q30" s="255"/>
      <c r="R30" s="421"/>
      <c r="S30" s="255"/>
      <c r="T30" s="421"/>
      <c r="U30" s="255"/>
      <c r="V30" s="421"/>
      <c r="W30" s="255"/>
      <c r="X30" s="421"/>
      <c r="Y30" s="255"/>
      <c r="Z30" s="421"/>
      <c r="AA30" s="255"/>
      <c r="AB30" s="421">
        <f>SUM(Z30,X30,V30,T30,R30,P30,N30,L30,J30,H30)</f>
        <v>0</v>
      </c>
      <c r="AC30" s="216"/>
      <c r="AD30" s="186"/>
      <c r="AE30" s="197"/>
      <c r="AF30" s="195"/>
      <c r="AG30" s="195"/>
      <c r="AH30" s="270"/>
      <c r="AI30" s="195"/>
      <c r="AJ30" s="196"/>
      <c r="AK30" s="186"/>
      <c r="AL30" s="186"/>
    </row>
    <row r="31" spans="1:46" ht="5.0999999999999996" customHeight="1" x14ac:dyDescent="0.2">
      <c r="A31" s="229"/>
      <c r="B31" s="221"/>
      <c r="C31" s="221"/>
      <c r="D31" s="221"/>
      <c r="E31" s="221"/>
      <c r="F31" s="222"/>
      <c r="G31" s="221"/>
      <c r="H31" s="232"/>
      <c r="I31" s="255"/>
      <c r="J31" s="232"/>
      <c r="K31" s="255"/>
      <c r="L31" s="232"/>
      <c r="M31" s="255"/>
      <c r="N31" s="232"/>
      <c r="O31" s="255"/>
      <c r="P31" s="232"/>
      <c r="Q31" s="255"/>
      <c r="R31" s="232"/>
      <c r="S31" s="255"/>
      <c r="T31" s="232"/>
      <c r="U31" s="255"/>
      <c r="V31" s="232"/>
      <c r="W31" s="255"/>
      <c r="X31" s="232"/>
      <c r="Y31" s="255"/>
      <c r="Z31" s="232"/>
      <c r="AA31" s="255"/>
      <c r="AB31" s="232"/>
      <c r="AC31" s="210"/>
      <c r="AD31" s="186"/>
      <c r="AE31" s="198"/>
      <c r="AF31" s="186"/>
      <c r="AG31" s="186"/>
      <c r="AH31" s="270"/>
      <c r="AI31" s="186"/>
      <c r="AJ31" s="186"/>
      <c r="AK31" s="186"/>
      <c r="AL31" s="186"/>
    </row>
    <row r="32" spans="1:46" ht="14.25" x14ac:dyDescent="0.2">
      <c r="A32" s="237"/>
      <c r="B32" s="221" t="s">
        <v>126</v>
      </c>
      <c r="C32" s="221"/>
      <c r="D32" s="221"/>
      <c r="E32" s="221"/>
      <c r="F32" s="422">
        <v>0</v>
      </c>
      <c r="G32" s="221"/>
      <c r="H32" s="422"/>
      <c r="I32" s="255"/>
      <c r="J32" s="422"/>
      <c r="K32" s="255"/>
      <c r="L32" s="422"/>
      <c r="M32" s="255"/>
      <c r="N32" s="422"/>
      <c r="O32" s="255"/>
      <c r="P32" s="422"/>
      <c r="Q32" s="255"/>
      <c r="R32" s="422"/>
      <c r="S32" s="255"/>
      <c r="T32" s="422"/>
      <c r="U32" s="255"/>
      <c r="V32" s="422"/>
      <c r="W32" s="255"/>
      <c r="X32" s="422"/>
      <c r="Y32" s="255"/>
      <c r="Z32" s="422"/>
      <c r="AA32" s="255"/>
      <c r="AB32" s="421">
        <f>SUM(Z32,X32,V32,T32,R32,P32,N32,L32,J32,H32)</f>
        <v>0</v>
      </c>
      <c r="AC32" s="216"/>
      <c r="AD32" s="186"/>
      <c r="AE32" s="198"/>
      <c r="AF32" s="186"/>
      <c r="AG32" s="186"/>
      <c r="AH32" s="270"/>
      <c r="AI32" s="186"/>
      <c r="AJ32" s="186"/>
      <c r="AK32" s="186"/>
      <c r="AL32" s="186"/>
    </row>
    <row r="33" spans="1:38" ht="5.0999999999999996" customHeight="1" x14ac:dyDescent="0.2">
      <c r="A33" s="229"/>
      <c r="B33" s="221"/>
      <c r="C33" s="221"/>
      <c r="D33" s="221"/>
      <c r="E33" s="221"/>
      <c r="F33" s="222"/>
      <c r="G33" s="221"/>
      <c r="H33" s="239"/>
      <c r="I33" s="255"/>
      <c r="J33" s="239"/>
      <c r="K33" s="255"/>
      <c r="L33" s="239"/>
      <c r="M33" s="255"/>
      <c r="N33" s="239"/>
      <c r="O33" s="255"/>
      <c r="P33" s="239"/>
      <c r="Q33" s="255"/>
      <c r="R33" s="239"/>
      <c r="S33" s="255"/>
      <c r="T33" s="239"/>
      <c r="U33" s="255"/>
      <c r="V33" s="239"/>
      <c r="W33" s="255"/>
      <c r="X33" s="239"/>
      <c r="Y33" s="255"/>
      <c r="Z33" s="239"/>
      <c r="AA33" s="255"/>
      <c r="AB33" s="239"/>
      <c r="AC33" s="210"/>
      <c r="AD33" s="186"/>
      <c r="AE33" s="198"/>
      <c r="AF33" s="186"/>
      <c r="AG33" s="186"/>
      <c r="AH33" s="270"/>
      <c r="AI33" s="186"/>
      <c r="AJ33" s="186"/>
      <c r="AK33" s="186"/>
      <c r="AL33" s="186"/>
    </row>
    <row r="34" spans="1:38" s="206" customFormat="1" ht="14.25" x14ac:dyDescent="0.2">
      <c r="A34" s="240"/>
      <c r="B34" s="221" t="s">
        <v>127</v>
      </c>
      <c r="C34" s="221"/>
      <c r="D34" s="221"/>
      <c r="E34" s="221"/>
      <c r="F34" s="234"/>
      <c r="G34" s="221"/>
      <c r="H34" s="421"/>
      <c r="I34" s="255"/>
      <c r="J34" s="421"/>
      <c r="K34" s="255"/>
      <c r="L34" s="421"/>
      <c r="M34" s="255"/>
      <c r="N34" s="421"/>
      <c r="O34" s="255"/>
      <c r="P34" s="421"/>
      <c r="Q34" s="255"/>
      <c r="R34" s="421"/>
      <c r="S34" s="255"/>
      <c r="T34" s="421"/>
      <c r="U34" s="255"/>
      <c r="V34" s="421"/>
      <c r="W34" s="255"/>
      <c r="X34" s="421"/>
      <c r="Y34" s="255"/>
      <c r="Z34" s="421"/>
      <c r="AA34" s="255"/>
      <c r="AB34" s="421">
        <f>SUM(Z34,X34,V34,T34,R34,P34,N34,L34,J34,H34)</f>
        <v>0</v>
      </c>
      <c r="AC34" s="217"/>
      <c r="AD34" s="186"/>
      <c r="AE34" s="207"/>
      <c r="AH34" s="270"/>
    </row>
    <row r="35" spans="1:38" ht="8.1" customHeight="1" x14ac:dyDescent="0.2">
      <c r="A35" s="237"/>
      <c r="B35" s="221"/>
      <c r="C35" s="221"/>
      <c r="D35" s="221"/>
      <c r="E35" s="221"/>
      <c r="F35" s="221"/>
      <c r="G35" s="221"/>
      <c r="H35" s="514"/>
      <c r="I35" s="255"/>
      <c r="J35" s="514"/>
      <c r="K35" s="255"/>
      <c r="L35" s="514"/>
      <c r="M35" s="255"/>
      <c r="N35" s="514"/>
      <c r="O35" s="255"/>
      <c r="P35" s="514"/>
      <c r="Q35" s="255"/>
      <c r="R35" s="514"/>
      <c r="S35" s="255"/>
      <c r="T35" s="514"/>
      <c r="U35" s="255"/>
      <c r="V35" s="514"/>
      <c r="W35" s="255"/>
      <c r="X35" s="514"/>
      <c r="Y35" s="255"/>
      <c r="Z35" s="514"/>
      <c r="AA35" s="255"/>
      <c r="AB35" s="514"/>
      <c r="AC35" s="210"/>
    </row>
    <row r="36" spans="1:38" ht="15" x14ac:dyDescent="0.25">
      <c r="A36" s="301" t="s">
        <v>163</v>
      </c>
      <c r="B36" s="301" t="s">
        <v>128</v>
      </c>
      <c r="C36" s="300"/>
      <c r="D36" s="300"/>
      <c r="E36" s="300"/>
      <c r="F36" s="221"/>
      <c r="G36" s="221"/>
      <c r="H36" s="232"/>
      <c r="I36" s="255"/>
      <c r="J36" s="232"/>
      <c r="K36" s="255"/>
      <c r="L36" s="232"/>
      <c r="M36" s="255"/>
      <c r="N36" s="232"/>
      <c r="O36" s="255"/>
      <c r="P36" s="232"/>
      <c r="Q36" s="255"/>
      <c r="R36" s="232"/>
      <c r="S36" s="255"/>
      <c r="T36" s="232"/>
      <c r="U36" s="255"/>
      <c r="V36" s="232"/>
      <c r="W36" s="255"/>
      <c r="X36" s="232"/>
      <c r="Y36" s="255"/>
      <c r="Z36" s="232"/>
      <c r="AA36" s="255"/>
      <c r="AB36" s="232"/>
      <c r="AC36" s="210"/>
    </row>
    <row r="37" spans="1:38" ht="8.1" customHeight="1" x14ac:dyDescent="0.2">
      <c r="A37" s="221"/>
      <c r="B37" s="221"/>
      <c r="C37" s="221"/>
      <c r="D37" s="221"/>
      <c r="E37" s="221"/>
      <c r="F37" s="221"/>
      <c r="G37" s="221"/>
      <c r="H37" s="232"/>
      <c r="I37" s="255"/>
      <c r="J37" s="232"/>
      <c r="K37" s="255"/>
      <c r="L37" s="232"/>
      <c r="M37" s="255"/>
      <c r="N37" s="232"/>
      <c r="O37" s="255"/>
      <c r="P37" s="232"/>
      <c r="Q37" s="255"/>
      <c r="R37" s="232"/>
      <c r="S37" s="255"/>
      <c r="T37" s="232"/>
      <c r="U37" s="255"/>
      <c r="V37" s="232"/>
      <c r="W37" s="255"/>
      <c r="X37" s="232"/>
      <c r="Y37" s="255"/>
      <c r="Z37" s="232"/>
      <c r="AA37" s="255"/>
      <c r="AB37" s="232"/>
      <c r="AC37" s="210"/>
    </row>
    <row r="38" spans="1:38" ht="14.25" x14ac:dyDescent="0.2">
      <c r="A38" s="237" t="s">
        <v>25</v>
      </c>
      <c r="B38" s="221" t="s">
        <v>164</v>
      </c>
      <c r="C38" s="221"/>
      <c r="D38" s="221"/>
      <c r="E38" s="221"/>
      <c r="F38" s="221"/>
      <c r="G38" s="221"/>
      <c r="H38" s="514"/>
      <c r="I38" s="255"/>
      <c r="J38" s="514"/>
      <c r="K38" s="255"/>
      <c r="L38" s="514"/>
      <c r="M38" s="255"/>
      <c r="N38" s="514"/>
      <c r="O38" s="255"/>
      <c r="P38" s="514"/>
      <c r="Q38" s="255"/>
      <c r="R38" s="514"/>
      <c r="S38" s="255"/>
      <c r="T38" s="514"/>
      <c r="U38" s="255"/>
      <c r="V38" s="514"/>
      <c r="W38" s="255"/>
      <c r="X38" s="514"/>
      <c r="Y38" s="255"/>
      <c r="Z38" s="514"/>
      <c r="AA38" s="255"/>
      <c r="AB38" s="514"/>
      <c r="AC38" s="210"/>
    </row>
    <row r="39" spans="1:38" ht="8.1" customHeight="1" x14ac:dyDescent="0.2">
      <c r="A39" s="229"/>
      <c r="B39" s="221"/>
      <c r="C39" s="221"/>
      <c r="D39" s="221"/>
      <c r="E39" s="221"/>
      <c r="F39" s="222"/>
      <c r="G39" s="221"/>
      <c r="H39" s="232"/>
      <c r="I39" s="255"/>
      <c r="J39" s="232"/>
      <c r="K39" s="255"/>
      <c r="L39" s="232"/>
      <c r="M39" s="255"/>
      <c r="N39" s="232"/>
      <c r="O39" s="255"/>
      <c r="P39" s="232"/>
      <c r="Q39" s="255"/>
      <c r="R39" s="232"/>
      <c r="S39" s="255"/>
      <c r="T39" s="232"/>
      <c r="U39" s="255"/>
      <c r="V39" s="232"/>
      <c r="W39" s="255"/>
      <c r="X39" s="232"/>
      <c r="Y39" s="255"/>
      <c r="Z39" s="232"/>
      <c r="AA39" s="255"/>
      <c r="AB39" s="232"/>
      <c r="AC39" s="210"/>
    </row>
    <row r="40" spans="1:38" ht="15" customHeight="1" x14ac:dyDescent="0.2">
      <c r="A40" s="238"/>
      <c r="B40" s="646"/>
      <c r="C40" s="646"/>
      <c r="D40" s="646"/>
      <c r="E40" s="646"/>
      <c r="F40" s="221"/>
      <c r="G40" s="221"/>
      <c r="H40" s="421"/>
      <c r="I40" s="255"/>
      <c r="J40" s="421"/>
      <c r="K40" s="255"/>
      <c r="L40" s="421"/>
      <c r="M40" s="255"/>
      <c r="N40" s="421"/>
      <c r="O40" s="255"/>
      <c r="P40" s="421"/>
      <c r="Q40" s="255"/>
      <c r="R40" s="421"/>
      <c r="S40" s="255"/>
      <c r="T40" s="421"/>
      <c r="U40" s="255"/>
      <c r="V40" s="421"/>
      <c r="W40" s="255"/>
      <c r="X40" s="421"/>
      <c r="Y40" s="255"/>
      <c r="Z40" s="421"/>
      <c r="AA40" s="255"/>
      <c r="AB40" s="481">
        <f t="shared" ref="AB40:AB43" si="0">SUM(Z40,X40,V40,T40,R40,P40,N40,L40,J40,H40)</f>
        <v>0</v>
      </c>
      <c r="AC40" s="216"/>
    </row>
    <row r="41" spans="1:38" ht="15" customHeight="1" x14ac:dyDescent="0.2">
      <c r="A41" s="238"/>
      <c r="B41" s="647"/>
      <c r="C41" s="647"/>
      <c r="D41" s="647"/>
      <c r="E41" s="647"/>
      <c r="F41" s="221"/>
      <c r="G41" s="221"/>
      <c r="H41" s="421"/>
      <c r="I41" s="255"/>
      <c r="J41" s="421"/>
      <c r="K41" s="255"/>
      <c r="L41" s="421"/>
      <c r="M41" s="255"/>
      <c r="N41" s="421"/>
      <c r="O41" s="255"/>
      <c r="P41" s="421"/>
      <c r="Q41" s="255"/>
      <c r="R41" s="421"/>
      <c r="S41" s="255"/>
      <c r="T41" s="421"/>
      <c r="U41" s="255"/>
      <c r="V41" s="421"/>
      <c r="W41" s="255"/>
      <c r="X41" s="421"/>
      <c r="Y41" s="255"/>
      <c r="Z41" s="421"/>
      <c r="AA41" s="255"/>
      <c r="AB41" s="481">
        <f t="shared" si="0"/>
        <v>0</v>
      </c>
      <c r="AC41" s="216"/>
    </row>
    <row r="42" spans="1:38" ht="15" customHeight="1" x14ac:dyDescent="0.2">
      <c r="A42" s="238"/>
      <c r="B42" s="647"/>
      <c r="C42" s="647"/>
      <c r="D42" s="647"/>
      <c r="E42" s="647"/>
      <c r="F42" s="221"/>
      <c r="G42" s="221"/>
      <c r="H42" s="421"/>
      <c r="I42" s="255"/>
      <c r="J42" s="421"/>
      <c r="K42" s="255"/>
      <c r="L42" s="421"/>
      <c r="M42" s="255"/>
      <c r="N42" s="421"/>
      <c r="O42" s="255"/>
      <c r="P42" s="421"/>
      <c r="Q42" s="255"/>
      <c r="R42" s="421"/>
      <c r="S42" s="255"/>
      <c r="T42" s="421"/>
      <c r="U42" s="255"/>
      <c r="V42" s="421"/>
      <c r="W42" s="255"/>
      <c r="X42" s="421"/>
      <c r="Y42" s="255"/>
      <c r="Z42" s="421"/>
      <c r="AA42" s="255"/>
      <c r="AB42" s="481">
        <f t="shared" si="0"/>
        <v>0</v>
      </c>
      <c r="AC42" s="216"/>
    </row>
    <row r="43" spans="1:38" ht="15" customHeight="1" x14ac:dyDescent="0.2">
      <c r="A43" s="238"/>
      <c r="B43" s="647"/>
      <c r="C43" s="647"/>
      <c r="D43" s="647"/>
      <c r="E43" s="647"/>
      <c r="F43" s="221"/>
      <c r="G43" s="221"/>
      <c r="H43" s="421"/>
      <c r="I43" s="255"/>
      <c r="J43" s="421"/>
      <c r="K43" s="255"/>
      <c r="L43" s="421"/>
      <c r="M43" s="255"/>
      <c r="N43" s="421"/>
      <c r="O43" s="255"/>
      <c r="P43" s="421"/>
      <c r="Q43" s="255"/>
      <c r="R43" s="421"/>
      <c r="S43" s="255"/>
      <c r="T43" s="421"/>
      <c r="U43" s="255"/>
      <c r="V43" s="421"/>
      <c r="W43" s="255"/>
      <c r="X43" s="421"/>
      <c r="Y43" s="255"/>
      <c r="Z43" s="421"/>
      <c r="AA43" s="255"/>
      <c r="AB43" s="481">
        <f t="shared" si="0"/>
        <v>0</v>
      </c>
      <c r="AC43" s="216"/>
    </row>
    <row r="44" spans="1:38" ht="8.1" customHeight="1" x14ac:dyDescent="0.2">
      <c r="A44" s="229"/>
      <c r="B44" s="221"/>
      <c r="C44" s="221"/>
      <c r="D44" s="221"/>
      <c r="E44" s="221"/>
      <c r="F44" s="222"/>
      <c r="G44" s="221"/>
      <c r="H44" s="232"/>
      <c r="I44" s="255"/>
      <c r="J44" s="232"/>
      <c r="K44" s="255"/>
      <c r="L44" s="232"/>
      <c r="M44" s="255"/>
      <c r="N44" s="232"/>
      <c r="O44" s="255"/>
      <c r="P44" s="232"/>
      <c r="Q44" s="255"/>
      <c r="R44" s="232"/>
      <c r="S44" s="255"/>
      <c r="T44" s="232"/>
      <c r="U44" s="255"/>
      <c r="V44" s="232"/>
      <c r="W44" s="255"/>
      <c r="X44" s="232"/>
      <c r="Y44" s="255"/>
      <c r="Z44" s="232"/>
      <c r="AA44" s="255"/>
      <c r="AB44" s="483"/>
      <c r="AC44" s="210"/>
    </row>
    <row r="45" spans="1:38" ht="14.25" x14ac:dyDescent="0.2">
      <c r="A45" s="237" t="s">
        <v>36</v>
      </c>
      <c r="B45" s="221" t="s">
        <v>165</v>
      </c>
      <c r="C45" s="221"/>
      <c r="D45" s="221"/>
      <c r="E45" s="221"/>
      <c r="F45" s="222"/>
      <c r="G45" s="222"/>
      <c r="H45" s="514"/>
      <c r="I45" s="515"/>
      <c r="J45" s="514"/>
      <c r="K45" s="515"/>
      <c r="L45" s="514"/>
      <c r="M45" s="515"/>
      <c r="N45" s="514"/>
      <c r="O45" s="515"/>
      <c r="P45" s="514"/>
      <c r="Q45" s="515"/>
      <c r="R45" s="514"/>
      <c r="S45" s="515"/>
      <c r="T45" s="514"/>
      <c r="U45" s="515"/>
      <c r="V45" s="514"/>
      <c r="W45" s="515"/>
      <c r="X45" s="514"/>
      <c r="Y45" s="515"/>
      <c r="Z45" s="514"/>
      <c r="AA45" s="515"/>
      <c r="AB45" s="516"/>
      <c r="AC45" s="210"/>
    </row>
    <row r="46" spans="1:38" ht="8.1" customHeight="1" x14ac:dyDescent="0.2">
      <c r="A46" s="229"/>
      <c r="B46" s="221"/>
      <c r="C46" s="221"/>
      <c r="D46" s="221"/>
      <c r="E46" s="221"/>
      <c r="F46" s="222"/>
      <c r="G46" s="221"/>
      <c r="H46" s="232"/>
      <c r="I46" s="255"/>
      <c r="J46" s="232"/>
      <c r="K46" s="255"/>
      <c r="L46" s="232"/>
      <c r="M46" s="255"/>
      <c r="N46" s="232"/>
      <c r="O46" s="255"/>
      <c r="P46" s="232"/>
      <c r="Q46" s="255"/>
      <c r="R46" s="232"/>
      <c r="S46" s="255"/>
      <c r="T46" s="232"/>
      <c r="U46" s="255"/>
      <c r="V46" s="232"/>
      <c r="W46" s="255"/>
      <c r="X46" s="232"/>
      <c r="Y46" s="255"/>
      <c r="Z46" s="232"/>
      <c r="AA46" s="255"/>
      <c r="AB46" s="483"/>
      <c r="AC46" s="210"/>
    </row>
    <row r="47" spans="1:38" ht="15" customHeight="1" x14ac:dyDescent="0.2">
      <c r="A47" s="238"/>
      <c r="B47" s="646"/>
      <c r="C47" s="646"/>
      <c r="D47" s="646"/>
      <c r="E47" s="646"/>
      <c r="F47" s="221"/>
      <c r="G47" s="221"/>
      <c r="H47" s="421"/>
      <c r="I47" s="255"/>
      <c r="J47" s="421"/>
      <c r="K47" s="255"/>
      <c r="L47" s="421"/>
      <c r="M47" s="255"/>
      <c r="N47" s="421"/>
      <c r="O47" s="255"/>
      <c r="P47" s="421"/>
      <c r="Q47" s="255"/>
      <c r="R47" s="421"/>
      <c r="S47" s="255"/>
      <c r="T47" s="421"/>
      <c r="U47" s="255"/>
      <c r="V47" s="421"/>
      <c r="W47" s="255"/>
      <c r="X47" s="421"/>
      <c r="Y47" s="255"/>
      <c r="Z47" s="421"/>
      <c r="AA47" s="255"/>
      <c r="AB47" s="481">
        <f t="shared" ref="AB47:AB50" si="1">SUM(Z47,X47,V47,T47,R47,P47,N47,L47,J47,H47)</f>
        <v>0</v>
      </c>
      <c r="AC47" s="216"/>
    </row>
    <row r="48" spans="1:38" ht="15" customHeight="1" x14ac:dyDescent="0.2">
      <c r="A48" s="238"/>
      <c r="B48" s="647"/>
      <c r="C48" s="647"/>
      <c r="D48" s="647"/>
      <c r="E48" s="647"/>
      <c r="F48" s="221"/>
      <c r="G48" s="221"/>
      <c r="H48" s="421"/>
      <c r="I48" s="255"/>
      <c r="J48" s="421"/>
      <c r="K48" s="255"/>
      <c r="L48" s="421"/>
      <c r="M48" s="255"/>
      <c r="N48" s="421"/>
      <c r="O48" s="255"/>
      <c r="P48" s="421"/>
      <c r="Q48" s="255"/>
      <c r="R48" s="421"/>
      <c r="S48" s="255"/>
      <c r="T48" s="421"/>
      <c r="U48" s="255"/>
      <c r="V48" s="421"/>
      <c r="W48" s="255"/>
      <c r="X48" s="421"/>
      <c r="Y48" s="255"/>
      <c r="Z48" s="421"/>
      <c r="AA48" s="255"/>
      <c r="AB48" s="481">
        <f t="shared" si="1"/>
        <v>0</v>
      </c>
      <c r="AC48" s="216"/>
    </row>
    <row r="49" spans="1:29" ht="15" customHeight="1" x14ac:dyDescent="0.2">
      <c r="A49" s="238"/>
      <c r="B49" s="647"/>
      <c r="C49" s="647"/>
      <c r="D49" s="647"/>
      <c r="E49" s="647"/>
      <c r="F49" s="221"/>
      <c r="G49" s="221"/>
      <c r="H49" s="421"/>
      <c r="I49" s="255"/>
      <c r="J49" s="421"/>
      <c r="K49" s="255"/>
      <c r="L49" s="421"/>
      <c r="M49" s="255"/>
      <c r="N49" s="421"/>
      <c r="O49" s="255"/>
      <c r="P49" s="421"/>
      <c r="Q49" s="255"/>
      <c r="R49" s="421"/>
      <c r="S49" s="255"/>
      <c r="T49" s="421"/>
      <c r="U49" s="255"/>
      <c r="V49" s="421"/>
      <c r="W49" s="255"/>
      <c r="X49" s="421"/>
      <c r="Y49" s="255"/>
      <c r="Z49" s="421"/>
      <c r="AA49" s="255"/>
      <c r="AB49" s="481">
        <f t="shared" si="1"/>
        <v>0</v>
      </c>
      <c r="AC49" s="216"/>
    </row>
    <row r="50" spans="1:29" ht="15" customHeight="1" x14ac:dyDescent="0.2">
      <c r="A50" s="238"/>
      <c r="B50" s="647"/>
      <c r="C50" s="647"/>
      <c r="D50" s="647"/>
      <c r="E50" s="647"/>
      <c r="F50" s="221"/>
      <c r="G50" s="221"/>
      <c r="H50" s="421"/>
      <c r="I50" s="255"/>
      <c r="J50" s="421"/>
      <c r="K50" s="255"/>
      <c r="L50" s="421"/>
      <c r="M50" s="255"/>
      <c r="N50" s="421"/>
      <c r="O50" s="255"/>
      <c r="P50" s="421"/>
      <c r="Q50" s="255"/>
      <c r="R50" s="421"/>
      <c r="S50" s="255"/>
      <c r="T50" s="421"/>
      <c r="U50" s="255"/>
      <c r="V50" s="421"/>
      <c r="W50" s="255"/>
      <c r="X50" s="421"/>
      <c r="Y50" s="255"/>
      <c r="Z50" s="421"/>
      <c r="AA50" s="255"/>
      <c r="AB50" s="481">
        <f t="shared" si="1"/>
        <v>0</v>
      </c>
      <c r="AC50" s="216"/>
    </row>
    <row r="51" spans="1:29" ht="8.1" customHeight="1" x14ac:dyDescent="0.2">
      <c r="A51" s="229"/>
      <c r="B51" s="221"/>
      <c r="C51" s="221"/>
      <c r="D51" s="221"/>
      <c r="E51" s="221"/>
      <c r="F51" s="222"/>
      <c r="G51" s="221"/>
      <c r="H51" s="232"/>
      <c r="I51" s="255"/>
      <c r="J51" s="232"/>
      <c r="K51" s="255"/>
      <c r="L51" s="232"/>
      <c r="M51" s="255"/>
      <c r="N51" s="232"/>
      <c r="O51" s="255"/>
      <c r="P51" s="232"/>
      <c r="Q51" s="255"/>
      <c r="R51" s="232"/>
      <c r="S51" s="255"/>
      <c r="T51" s="232"/>
      <c r="U51" s="255"/>
      <c r="V51" s="232"/>
      <c r="W51" s="255"/>
      <c r="X51" s="232"/>
      <c r="Y51" s="255"/>
      <c r="Z51" s="232"/>
      <c r="AA51" s="255"/>
      <c r="AB51" s="483"/>
      <c r="AC51" s="210"/>
    </row>
    <row r="52" spans="1:29" ht="14.25" x14ac:dyDescent="0.2">
      <c r="A52" s="237" t="s">
        <v>41</v>
      </c>
      <c r="B52" s="221" t="s">
        <v>131</v>
      </c>
      <c r="C52" s="221"/>
      <c r="D52" s="236"/>
      <c r="E52" s="221"/>
      <c r="F52" s="221"/>
      <c r="G52" s="221"/>
      <c r="H52" s="232"/>
      <c r="I52" s="255"/>
      <c r="J52" s="232"/>
      <c r="K52" s="255"/>
      <c r="L52" s="232"/>
      <c r="M52" s="255"/>
      <c r="N52" s="232"/>
      <c r="O52" s="255"/>
      <c r="P52" s="232"/>
      <c r="Q52" s="255"/>
      <c r="R52" s="232"/>
      <c r="S52" s="255"/>
      <c r="T52" s="232"/>
      <c r="U52" s="255"/>
      <c r="V52" s="232"/>
      <c r="W52" s="255"/>
      <c r="X52" s="232"/>
      <c r="Y52" s="255"/>
      <c r="Z52" s="232"/>
      <c r="AA52" s="255"/>
      <c r="AB52" s="483"/>
      <c r="AC52" s="216"/>
    </row>
    <row r="53" spans="1:29" ht="8.1" customHeight="1" x14ac:dyDescent="0.2">
      <c r="A53" s="229"/>
      <c r="B53" s="221"/>
      <c r="C53" s="221"/>
      <c r="D53" s="221"/>
      <c r="E53" s="221"/>
      <c r="F53" s="222"/>
      <c r="G53" s="221"/>
      <c r="H53" s="232"/>
      <c r="I53" s="255"/>
      <c r="J53" s="232"/>
      <c r="K53" s="255"/>
      <c r="L53" s="232"/>
      <c r="M53" s="255"/>
      <c r="N53" s="232"/>
      <c r="O53" s="255"/>
      <c r="P53" s="232"/>
      <c r="Q53" s="255"/>
      <c r="R53" s="232"/>
      <c r="S53" s="255"/>
      <c r="T53" s="232"/>
      <c r="U53" s="255"/>
      <c r="V53" s="232"/>
      <c r="W53" s="255"/>
      <c r="X53" s="232"/>
      <c r="Y53" s="255"/>
      <c r="Z53" s="232"/>
      <c r="AA53" s="255"/>
      <c r="AB53" s="483"/>
      <c r="AC53" s="210"/>
    </row>
    <row r="54" spans="1:29" ht="15" customHeight="1" x14ac:dyDescent="0.2">
      <c r="A54" s="229"/>
      <c r="B54" s="646"/>
      <c r="C54" s="646"/>
      <c r="D54" s="646"/>
      <c r="E54" s="646"/>
      <c r="F54" s="221"/>
      <c r="G54" s="221"/>
      <c r="H54" s="421"/>
      <c r="I54" s="255"/>
      <c r="J54" s="421"/>
      <c r="K54" s="255"/>
      <c r="L54" s="421"/>
      <c r="M54" s="255"/>
      <c r="N54" s="421"/>
      <c r="O54" s="255"/>
      <c r="P54" s="421"/>
      <c r="Q54" s="255"/>
      <c r="R54" s="421"/>
      <c r="S54" s="255"/>
      <c r="T54" s="421"/>
      <c r="U54" s="255"/>
      <c r="V54" s="421"/>
      <c r="W54" s="255"/>
      <c r="X54" s="421"/>
      <c r="Y54" s="255"/>
      <c r="Z54" s="421"/>
      <c r="AA54" s="255"/>
      <c r="AB54" s="481">
        <f t="shared" ref="AB54:AB57" si="2">SUM(Z54,X54,V54,T54,R54,P54,N54,L54,J54,H54)</f>
        <v>0</v>
      </c>
      <c r="AC54" s="210"/>
    </row>
    <row r="55" spans="1:29" ht="15" customHeight="1" x14ac:dyDescent="0.2">
      <c r="A55" s="229"/>
      <c r="B55" s="647"/>
      <c r="C55" s="647"/>
      <c r="D55" s="647"/>
      <c r="E55" s="647"/>
      <c r="F55" s="221"/>
      <c r="G55" s="221"/>
      <c r="H55" s="421"/>
      <c r="I55" s="255"/>
      <c r="J55" s="421"/>
      <c r="K55" s="255"/>
      <c r="L55" s="421"/>
      <c r="M55" s="255"/>
      <c r="N55" s="421"/>
      <c r="O55" s="255"/>
      <c r="P55" s="421"/>
      <c r="Q55" s="255"/>
      <c r="R55" s="421"/>
      <c r="S55" s="255"/>
      <c r="T55" s="421"/>
      <c r="U55" s="255"/>
      <c r="V55" s="421"/>
      <c r="W55" s="255"/>
      <c r="X55" s="421"/>
      <c r="Y55" s="255"/>
      <c r="Z55" s="421"/>
      <c r="AA55" s="255"/>
      <c r="AB55" s="481">
        <f t="shared" si="2"/>
        <v>0</v>
      </c>
      <c r="AC55" s="210"/>
    </row>
    <row r="56" spans="1:29" ht="15" customHeight="1" x14ac:dyDescent="0.2">
      <c r="A56" s="229"/>
      <c r="B56" s="647"/>
      <c r="C56" s="647"/>
      <c r="D56" s="647"/>
      <c r="E56" s="647"/>
      <c r="F56" s="221"/>
      <c r="G56" s="221"/>
      <c r="H56" s="421"/>
      <c r="I56" s="255"/>
      <c r="J56" s="421"/>
      <c r="K56" s="255"/>
      <c r="L56" s="421"/>
      <c r="M56" s="255"/>
      <c r="N56" s="421"/>
      <c r="O56" s="255"/>
      <c r="P56" s="421"/>
      <c r="Q56" s="255"/>
      <c r="R56" s="421"/>
      <c r="S56" s="255"/>
      <c r="T56" s="421"/>
      <c r="U56" s="255"/>
      <c r="V56" s="421"/>
      <c r="W56" s="255"/>
      <c r="X56" s="421"/>
      <c r="Y56" s="255"/>
      <c r="Z56" s="421"/>
      <c r="AA56" s="255"/>
      <c r="AB56" s="481">
        <f t="shared" si="2"/>
        <v>0</v>
      </c>
      <c r="AC56" s="210"/>
    </row>
    <row r="57" spans="1:29" ht="15" customHeight="1" x14ac:dyDescent="0.2">
      <c r="A57" s="229"/>
      <c r="B57" s="647"/>
      <c r="C57" s="647"/>
      <c r="D57" s="647"/>
      <c r="E57" s="647"/>
      <c r="F57" s="221"/>
      <c r="G57" s="221"/>
      <c r="H57" s="421"/>
      <c r="I57" s="255"/>
      <c r="J57" s="421"/>
      <c r="K57" s="255"/>
      <c r="L57" s="421"/>
      <c r="M57" s="255"/>
      <c r="N57" s="421"/>
      <c r="O57" s="255"/>
      <c r="P57" s="421"/>
      <c r="Q57" s="255"/>
      <c r="R57" s="421"/>
      <c r="S57" s="255"/>
      <c r="T57" s="421"/>
      <c r="U57" s="255"/>
      <c r="V57" s="421"/>
      <c r="W57" s="255"/>
      <c r="X57" s="421"/>
      <c r="Y57" s="255"/>
      <c r="Z57" s="421"/>
      <c r="AA57" s="255"/>
      <c r="AB57" s="481">
        <f t="shared" si="2"/>
        <v>0</v>
      </c>
      <c r="AC57" s="210"/>
    </row>
    <row r="58" spans="1:29" ht="8.1" customHeight="1" x14ac:dyDescent="0.2">
      <c r="A58" s="229"/>
      <c r="B58" s="221"/>
      <c r="C58" s="221"/>
      <c r="D58" s="221"/>
      <c r="E58" s="221"/>
      <c r="F58" s="222"/>
      <c r="G58" s="221"/>
      <c r="H58" s="232"/>
      <c r="I58" s="255"/>
      <c r="J58" s="232"/>
      <c r="K58" s="255"/>
      <c r="L58" s="232"/>
      <c r="M58" s="255"/>
      <c r="N58" s="232"/>
      <c r="O58" s="255"/>
      <c r="P58" s="232"/>
      <c r="Q58" s="255"/>
      <c r="R58" s="232"/>
      <c r="S58" s="255"/>
      <c r="T58" s="232"/>
      <c r="U58" s="255"/>
      <c r="V58" s="232"/>
      <c r="W58" s="255"/>
      <c r="X58" s="232"/>
      <c r="Y58" s="255"/>
      <c r="Z58" s="232"/>
      <c r="AA58" s="255"/>
      <c r="AB58" s="483"/>
      <c r="AC58" s="210"/>
    </row>
    <row r="59" spans="1:29" ht="14.25" x14ac:dyDescent="0.2">
      <c r="A59" s="237" t="s">
        <v>42</v>
      </c>
      <c r="B59" s="221" t="s">
        <v>132</v>
      </c>
      <c r="C59" s="221"/>
      <c r="D59" s="221"/>
      <c r="E59" s="221"/>
      <c r="F59" s="221"/>
      <c r="G59" s="221"/>
      <c r="H59" s="232"/>
      <c r="I59" s="255"/>
      <c r="J59" s="232"/>
      <c r="K59" s="255"/>
      <c r="L59" s="232"/>
      <c r="M59" s="255"/>
      <c r="N59" s="232"/>
      <c r="O59" s="255"/>
      <c r="P59" s="232"/>
      <c r="Q59" s="255"/>
      <c r="R59" s="232"/>
      <c r="S59" s="255"/>
      <c r="T59" s="232"/>
      <c r="U59" s="255"/>
      <c r="V59" s="232"/>
      <c r="W59" s="255"/>
      <c r="X59" s="232"/>
      <c r="Y59" s="255"/>
      <c r="Z59" s="232"/>
      <c r="AA59" s="255"/>
      <c r="AB59" s="483"/>
      <c r="AC59" s="216"/>
    </row>
    <row r="60" spans="1:29" ht="8.1" customHeight="1" x14ac:dyDescent="0.2">
      <c r="A60" s="229"/>
      <c r="B60" s="221"/>
      <c r="C60" s="221"/>
      <c r="D60" s="221"/>
      <c r="E60" s="221"/>
      <c r="F60" s="222"/>
      <c r="G60" s="221"/>
      <c r="H60" s="232"/>
      <c r="I60" s="255"/>
      <c r="J60" s="232"/>
      <c r="K60" s="255"/>
      <c r="L60" s="232"/>
      <c r="M60" s="255"/>
      <c r="N60" s="232"/>
      <c r="O60" s="255"/>
      <c r="P60" s="232"/>
      <c r="Q60" s="255"/>
      <c r="R60" s="232"/>
      <c r="S60" s="255"/>
      <c r="T60" s="232"/>
      <c r="U60" s="255"/>
      <c r="V60" s="232"/>
      <c r="W60" s="255"/>
      <c r="X60" s="232"/>
      <c r="Y60" s="255"/>
      <c r="Z60" s="232"/>
      <c r="AA60" s="255"/>
      <c r="AB60" s="483"/>
      <c r="AC60" s="210"/>
    </row>
    <row r="61" spans="1:29" ht="15" customHeight="1" x14ac:dyDescent="0.2">
      <c r="A61" s="229"/>
      <c r="B61" s="646"/>
      <c r="C61" s="646"/>
      <c r="D61" s="646"/>
      <c r="E61" s="646"/>
      <c r="F61" s="221"/>
      <c r="G61" s="221"/>
      <c r="H61" s="421"/>
      <c r="I61" s="255"/>
      <c r="J61" s="421"/>
      <c r="K61" s="255"/>
      <c r="L61" s="421"/>
      <c r="M61" s="255"/>
      <c r="N61" s="421"/>
      <c r="O61" s="255"/>
      <c r="P61" s="421"/>
      <c r="Q61" s="255"/>
      <c r="R61" s="421"/>
      <c r="S61" s="255"/>
      <c r="T61" s="421"/>
      <c r="U61" s="255"/>
      <c r="V61" s="421"/>
      <c r="W61" s="255"/>
      <c r="X61" s="421"/>
      <c r="Y61" s="255"/>
      <c r="Z61" s="421"/>
      <c r="AA61" s="255"/>
      <c r="AB61" s="481">
        <f t="shared" ref="AB61:AB64" si="3">SUM(Z61,X61,V61,T61,R61,P61,N61,L61,J61,H61)</f>
        <v>0</v>
      </c>
      <c r="AC61" s="210"/>
    </row>
    <row r="62" spans="1:29" ht="15" customHeight="1" x14ac:dyDescent="0.2">
      <c r="A62" s="229"/>
      <c r="B62" s="647"/>
      <c r="C62" s="647"/>
      <c r="D62" s="647"/>
      <c r="E62" s="647"/>
      <c r="F62" s="221"/>
      <c r="G62" s="221"/>
      <c r="H62" s="421"/>
      <c r="I62" s="255"/>
      <c r="J62" s="421"/>
      <c r="K62" s="255"/>
      <c r="L62" s="421"/>
      <c r="M62" s="255"/>
      <c r="N62" s="421"/>
      <c r="O62" s="255"/>
      <c r="P62" s="421"/>
      <c r="Q62" s="255"/>
      <c r="R62" s="421"/>
      <c r="S62" s="255"/>
      <c r="T62" s="421"/>
      <c r="U62" s="255"/>
      <c r="V62" s="421"/>
      <c r="W62" s="255"/>
      <c r="X62" s="421"/>
      <c r="Y62" s="255"/>
      <c r="Z62" s="421"/>
      <c r="AA62" s="255"/>
      <c r="AB62" s="481">
        <f t="shared" si="3"/>
        <v>0</v>
      </c>
      <c r="AC62" s="210"/>
    </row>
    <row r="63" spans="1:29" ht="15" customHeight="1" x14ac:dyDescent="0.2">
      <c r="A63" s="229"/>
      <c r="B63" s="647"/>
      <c r="C63" s="647"/>
      <c r="D63" s="647"/>
      <c r="E63" s="647"/>
      <c r="F63" s="221"/>
      <c r="G63" s="221"/>
      <c r="H63" s="421"/>
      <c r="I63" s="255"/>
      <c r="J63" s="421"/>
      <c r="K63" s="255"/>
      <c r="L63" s="421"/>
      <c r="M63" s="255"/>
      <c r="N63" s="421"/>
      <c r="O63" s="255"/>
      <c r="P63" s="421"/>
      <c r="Q63" s="255"/>
      <c r="R63" s="421"/>
      <c r="S63" s="255"/>
      <c r="T63" s="421"/>
      <c r="U63" s="255"/>
      <c r="V63" s="421"/>
      <c r="W63" s="255"/>
      <c r="X63" s="421"/>
      <c r="Y63" s="255"/>
      <c r="Z63" s="421"/>
      <c r="AA63" s="255"/>
      <c r="AB63" s="481">
        <f t="shared" si="3"/>
        <v>0</v>
      </c>
      <c r="AC63" s="210"/>
    </row>
    <row r="64" spans="1:29" ht="15" customHeight="1" x14ac:dyDescent="0.2">
      <c r="A64" s="229"/>
      <c r="B64" s="647"/>
      <c r="C64" s="647"/>
      <c r="D64" s="647"/>
      <c r="E64" s="647"/>
      <c r="F64" s="221"/>
      <c r="G64" s="221"/>
      <c r="H64" s="421"/>
      <c r="I64" s="255"/>
      <c r="J64" s="421"/>
      <c r="K64" s="255"/>
      <c r="L64" s="421"/>
      <c r="M64" s="255"/>
      <c r="N64" s="421"/>
      <c r="O64" s="255"/>
      <c r="P64" s="421"/>
      <c r="Q64" s="255"/>
      <c r="R64" s="421"/>
      <c r="S64" s="255"/>
      <c r="T64" s="421"/>
      <c r="U64" s="255"/>
      <c r="V64" s="421"/>
      <c r="W64" s="255"/>
      <c r="X64" s="421"/>
      <c r="Y64" s="255"/>
      <c r="Z64" s="421"/>
      <c r="AA64" s="255"/>
      <c r="AB64" s="481">
        <f t="shared" si="3"/>
        <v>0</v>
      </c>
      <c r="AC64" s="210"/>
    </row>
    <row r="65" spans="1:31" ht="8.1" customHeight="1" x14ac:dyDescent="0.2">
      <c r="A65" s="229"/>
      <c r="B65" s="221"/>
      <c r="C65" s="221"/>
      <c r="D65" s="221"/>
      <c r="E65" s="221"/>
      <c r="F65" s="222"/>
      <c r="G65" s="221"/>
      <c r="H65" s="232"/>
      <c r="I65" s="255"/>
      <c r="J65" s="232"/>
      <c r="K65" s="255"/>
      <c r="L65" s="232"/>
      <c r="M65" s="255"/>
      <c r="N65" s="232"/>
      <c r="O65" s="255"/>
      <c r="P65" s="232"/>
      <c r="Q65" s="255"/>
      <c r="R65" s="232"/>
      <c r="S65" s="255"/>
      <c r="T65" s="232"/>
      <c r="U65" s="255"/>
      <c r="V65" s="232"/>
      <c r="W65" s="255"/>
      <c r="X65" s="232"/>
      <c r="Y65" s="255"/>
      <c r="Z65" s="232"/>
      <c r="AA65" s="255"/>
      <c r="AB65" s="483"/>
      <c r="AC65" s="210"/>
    </row>
    <row r="66" spans="1:31" ht="14.25" x14ac:dyDescent="0.2">
      <c r="A66" s="237" t="s">
        <v>171</v>
      </c>
      <c r="B66" s="221"/>
      <c r="C66" s="221"/>
      <c r="D66" s="221"/>
      <c r="E66" s="221"/>
      <c r="F66" s="221"/>
      <c r="G66" s="221"/>
      <c r="H66" s="514"/>
      <c r="I66" s="255"/>
      <c r="J66" s="514"/>
      <c r="K66" s="255"/>
      <c r="L66" s="514"/>
      <c r="M66" s="255"/>
      <c r="N66" s="514"/>
      <c r="O66" s="255"/>
      <c r="P66" s="514"/>
      <c r="Q66" s="255"/>
      <c r="R66" s="514"/>
      <c r="S66" s="255"/>
      <c r="T66" s="514"/>
      <c r="U66" s="255"/>
      <c r="V66" s="514"/>
      <c r="W66" s="255"/>
      <c r="X66" s="514"/>
      <c r="Y66" s="255"/>
      <c r="Z66" s="514"/>
      <c r="AA66" s="255"/>
      <c r="AB66" s="516"/>
      <c r="AC66" s="210"/>
    </row>
    <row r="67" spans="1:31" ht="8.1" customHeight="1" x14ac:dyDescent="0.2">
      <c r="A67" s="229"/>
      <c r="B67" s="221"/>
      <c r="C67" s="221"/>
      <c r="D67" s="221"/>
      <c r="E67" s="221"/>
      <c r="F67" s="222"/>
      <c r="G67" s="221"/>
      <c r="H67" s="232"/>
      <c r="I67" s="255"/>
      <c r="J67" s="232"/>
      <c r="K67" s="255"/>
      <c r="L67" s="232"/>
      <c r="M67" s="255"/>
      <c r="N67" s="232"/>
      <c r="O67" s="255"/>
      <c r="P67" s="232"/>
      <c r="Q67" s="255"/>
      <c r="R67" s="232"/>
      <c r="S67" s="255"/>
      <c r="T67" s="232"/>
      <c r="U67" s="255"/>
      <c r="V67" s="232"/>
      <c r="W67" s="255"/>
      <c r="X67" s="232"/>
      <c r="Y67" s="255"/>
      <c r="Z67" s="232"/>
      <c r="AA67" s="255"/>
      <c r="AB67" s="483"/>
      <c r="AC67" s="210"/>
      <c r="AD67" s="186"/>
      <c r="AE67" s="198"/>
    </row>
    <row r="68" spans="1:31" ht="15" customHeight="1" x14ac:dyDescent="0.2">
      <c r="A68" s="229"/>
      <c r="B68" s="646"/>
      <c r="C68" s="646"/>
      <c r="D68" s="646"/>
      <c r="E68" s="646"/>
      <c r="F68" s="221"/>
      <c r="G68" s="221"/>
      <c r="H68" s="421"/>
      <c r="I68" s="255"/>
      <c r="J68" s="421"/>
      <c r="K68" s="255"/>
      <c r="L68" s="421"/>
      <c r="M68" s="255"/>
      <c r="N68" s="421"/>
      <c r="O68" s="255"/>
      <c r="P68" s="421"/>
      <c r="Q68" s="255"/>
      <c r="R68" s="421"/>
      <c r="S68" s="255"/>
      <c r="T68" s="421"/>
      <c r="U68" s="255"/>
      <c r="V68" s="421"/>
      <c r="W68" s="255"/>
      <c r="X68" s="421"/>
      <c r="Y68" s="255"/>
      <c r="Z68" s="421"/>
      <c r="AA68" s="255"/>
      <c r="AB68" s="481">
        <f t="shared" ref="AB68:AB69" si="4">SUM(Z68,X68,V68,T68,R68,P68,N68,L68,J68,H68)</f>
        <v>0</v>
      </c>
      <c r="AC68" s="216"/>
      <c r="AD68" s="186"/>
      <c r="AE68" s="198"/>
    </row>
    <row r="69" spans="1:31" ht="15" customHeight="1" x14ac:dyDescent="0.2">
      <c r="A69" s="229"/>
      <c r="B69" s="647"/>
      <c r="C69" s="647"/>
      <c r="D69" s="647"/>
      <c r="E69" s="647"/>
      <c r="F69" s="221"/>
      <c r="G69" s="221"/>
      <c r="H69" s="421"/>
      <c r="I69" s="255"/>
      <c r="J69" s="421"/>
      <c r="K69" s="255"/>
      <c r="L69" s="421"/>
      <c r="M69" s="255"/>
      <c r="N69" s="421"/>
      <c r="O69" s="255"/>
      <c r="P69" s="421"/>
      <c r="Q69" s="255"/>
      <c r="R69" s="421"/>
      <c r="S69" s="255"/>
      <c r="T69" s="421"/>
      <c r="U69" s="255"/>
      <c r="V69" s="421"/>
      <c r="W69" s="255"/>
      <c r="X69" s="421"/>
      <c r="Y69" s="255"/>
      <c r="Z69" s="421"/>
      <c r="AA69" s="255"/>
      <c r="AB69" s="481">
        <f t="shared" si="4"/>
        <v>0</v>
      </c>
      <c r="AC69" s="216"/>
      <c r="AD69" s="186"/>
      <c r="AE69" s="198"/>
    </row>
    <row r="70" spans="1:31" ht="8.1" customHeight="1" x14ac:dyDescent="0.2">
      <c r="A70" s="229"/>
      <c r="B70" s="221"/>
      <c r="C70" s="221"/>
      <c r="D70" s="221"/>
      <c r="E70" s="221"/>
      <c r="F70" s="221"/>
      <c r="G70" s="221"/>
      <c r="H70" s="232"/>
      <c r="I70" s="255"/>
      <c r="J70" s="232"/>
      <c r="K70" s="255"/>
      <c r="L70" s="232"/>
      <c r="M70" s="255"/>
      <c r="N70" s="232"/>
      <c r="O70" s="255"/>
      <c r="P70" s="232"/>
      <c r="Q70" s="255"/>
      <c r="R70" s="232"/>
      <c r="S70" s="255"/>
      <c r="T70" s="232"/>
      <c r="U70" s="255"/>
      <c r="V70" s="232"/>
      <c r="W70" s="255"/>
      <c r="X70" s="232"/>
      <c r="Y70" s="255"/>
      <c r="Z70" s="232"/>
      <c r="AA70" s="255"/>
      <c r="AB70" s="483"/>
      <c r="AC70" s="210"/>
      <c r="AD70" s="186"/>
      <c r="AE70" s="198"/>
    </row>
    <row r="71" spans="1:31" ht="15" x14ac:dyDescent="0.25">
      <c r="A71" s="226" t="s">
        <v>166</v>
      </c>
      <c r="B71" s="221"/>
      <c r="C71" s="221"/>
      <c r="D71" s="221"/>
      <c r="E71" s="221"/>
      <c r="F71" s="221"/>
      <c r="G71" s="221"/>
      <c r="H71" s="487" t="e">
        <f>SUM(H19,H21,H24,H26,H30,H32,H34,H40,H41,H42,H43,H47,H48,H49,H50,H54,H55,H56,H57,H61,H62,H63,H64,H68,H69)</f>
        <v>#N/A</v>
      </c>
      <c r="I71" s="484"/>
      <c r="J71" s="487" t="e">
        <f>SUM(J19,J21,J24,J26,J30,J32,J34,J40,J41,J42,J43,J47,J48,J49,J50,J54,J55,J56,J57,J61,J62,J63,J64,J68,J69)</f>
        <v>#N/A</v>
      </c>
      <c r="K71" s="484"/>
      <c r="L71" s="487" t="e">
        <f>SUM(L19,L21,L24,L26,L30,L32,L34,L40,L41,L42,L43,L47,L48,L49,L50,L54,L55,L56,L57,L61,L62,L63,L64,L68,L69)</f>
        <v>#N/A</v>
      </c>
      <c r="M71" s="484"/>
      <c r="N71" s="487" t="e">
        <f>SUM(N19,N21,N24,N26,N30,N32,N34,N40,N41,N42,N43,N47,N48,N49,N50,N54,N55,N56,N57,N61,N62,N63,N64,N68,N69)</f>
        <v>#N/A</v>
      </c>
      <c r="O71" s="484"/>
      <c r="P71" s="487" t="e">
        <f>SUM(P19,P21,P24,P26,P30,P32,P34,P40,P41,P42,P43,P47,P48,P49,P50,P54,P55,P56,P57,P61,P62,P63,P64,P68,P69)</f>
        <v>#N/A</v>
      </c>
      <c r="Q71" s="484"/>
      <c r="R71" s="487" t="e">
        <f>SUM(R19,R21,R24,R26,R30,R32,R34,R40,R41,R42,R43,R47,R48,R49,R50,R54,R55,R56,R57,R61,R62,R63,R64,R68,R69)</f>
        <v>#N/A</v>
      </c>
      <c r="S71" s="484"/>
      <c r="T71" s="487" t="e">
        <f>SUM(T19,T21,T24,T26,T30,T32,T34,T40,T41,T42,T43,T47,T48,T49,T50,T54,T55,T56,T57,T61,T62,T63,T64,T68,T69)</f>
        <v>#N/A</v>
      </c>
      <c r="U71" s="484"/>
      <c r="V71" s="487" t="e">
        <f>SUM(V19,V21,V24,V26,V30,V32,V34,V40,V41,V42,V43,V47,V48,V49,V50,V54,V55,V56,V57,V61,V62,V63,V64,V68,V69)</f>
        <v>#N/A</v>
      </c>
      <c r="W71" s="484"/>
      <c r="X71" s="487" t="e">
        <f>SUM(X19,X21,X24,X26,X30,X32,X34,X40,X41,X42,X43,X47,X48,X49,X50,X54,X55,X56,X57,X61,X62,X63,X64,X68,X69)</f>
        <v>#N/A</v>
      </c>
      <c r="Y71" s="484"/>
      <c r="Z71" s="487" t="e">
        <f>SUM(Z19,Z21,Z24,Z26,Z30,Z32,Z34,Z40,Z41,Z42,Z43,Z47,Z48,Z49,Z50,Z54,Z55,Z56,Z57,Z61,Z62,Z63,Z64,Z68,Z69)</f>
        <v>#N/A</v>
      </c>
      <c r="AA71" s="484"/>
      <c r="AB71" s="487" t="e">
        <f>SUM(AB19,AB21,AB24,AB26,AB30,AB32,AB34,AB40,AB41,AB42,AB43,AB47,AB48,AB49,AB50,AB54,AB55,AB56,AB57,AB61,AB62,AB63,AB64,AB68,AB69)</f>
        <v>#N/A</v>
      </c>
      <c r="AC71" s="210"/>
      <c r="AD71" s="186"/>
      <c r="AE71" s="198"/>
    </row>
    <row r="72" spans="1:31" ht="8.1" customHeight="1" x14ac:dyDescent="0.25">
      <c r="A72" s="226"/>
      <c r="B72" s="221"/>
      <c r="C72" s="221"/>
      <c r="D72" s="221"/>
      <c r="E72" s="221"/>
      <c r="F72" s="221"/>
      <c r="G72" s="221"/>
      <c r="H72" s="485"/>
      <c r="I72" s="479"/>
      <c r="J72" s="485"/>
      <c r="K72" s="479"/>
      <c r="L72" s="485"/>
      <c r="M72" s="479"/>
      <c r="N72" s="485"/>
      <c r="O72" s="479"/>
      <c r="P72" s="485"/>
      <c r="Q72" s="479"/>
      <c r="R72" s="485"/>
      <c r="S72" s="479"/>
      <c r="T72" s="485"/>
      <c r="U72" s="479"/>
      <c r="V72" s="485"/>
      <c r="W72" s="479"/>
      <c r="X72" s="485"/>
      <c r="Y72" s="479"/>
      <c r="Z72" s="485"/>
      <c r="AA72" s="479"/>
      <c r="AB72" s="485"/>
      <c r="AC72" s="210"/>
      <c r="AD72" s="186"/>
      <c r="AE72" s="198"/>
    </row>
    <row r="73" spans="1:31" ht="14.25" x14ac:dyDescent="0.2">
      <c r="A73" s="231"/>
      <c r="B73" s="231"/>
      <c r="C73" s="221"/>
      <c r="D73" s="221"/>
      <c r="E73" s="221"/>
      <c r="F73" s="221"/>
      <c r="G73" s="221"/>
      <c r="H73" s="221" t="s">
        <v>119</v>
      </c>
      <c r="I73" s="479"/>
      <c r="J73" s="221" t="s">
        <v>119</v>
      </c>
      <c r="K73" s="479"/>
      <c r="L73" s="221" t="s">
        <v>119</v>
      </c>
      <c r="M73" s="479"/>
      <c r="N73" s="221" t="s">
        <v>119</v>
      </c>
      <c r="O73" s="479"/>
      <c r="P73" s="221" t="s">
        <v>119</v>
      </c>
      <c r="Q73" s="479"/>
      <c r="R73" s="221" t="s">
        <v>119</v>
      </c>
      <c r="S73" s="479"/>
      <c r="T73" s="221" t="s">
        <v>119</v>
      </c>
      <c r="U73" s="479"/>
      <c r="V73" s="221" t="s">
        <v>119</v>
      </c>
      <c r="W73" s="479"/>
      <c r="X73" s="221" t="s">
        <v>119</v>
      </c>
      <c r="Y73" s="479"/>
      <c r="Z73" s="221" t="s">
        <v>119</v>
      </c>
      <c r="AA73" s="479"/>
      <c r="AB73" s="221" t="s">
        <v>119</v>
      </c>
      <c r="AC73" s="210"/>
      <c r="AD73" s="186"/>
      <c r="AE73" s="199"/>
    </row>
    <row r="74" spans="1:31" ht="15" x14ac:dyDescent="0.25">
      <c r="A74" s="226" t="s">
        <v>135</v>
      </c>
      <c r="B74" s="221"/>
      <c r="C74" s="221"/>
      <c r="D74" s="221"/>
      <c r="E74" s="221"/>
      <c r="F74" s="221"/>
      <c r="G74" s="221"/>
      <c r="H74" s="487" t="e">
        <f>H71</f>
        <v>#N/A</v>
      </c>
      <c r="I74" s="484"/>
      <c r="J74" s="487" t="e">
        <f>J71</f>
        <v>#N/A</v>
      </c>
      <c r="K74" s="484"/>
      <c r="L74" s="487" t="e">
        <f>L71</f>
        <v>#N/A</v>
      </c>
      <c r="M74" s="484"/>
      <c r="N74" s="487" t="e">
        <f>N71</f>
        <v>#N/A</v>
      </c>
      <c r="O74" s="484"/>
      <c r="P74" s="487" t="e">
        <f>P71</f>
        <v>#N/A</v>
      </c>
      <c r="Q74" s="484"/>
      <c r="R74" s="487" t="e">
        <f>R71</f>
        <v>#N/A</v>
      </c>
      <c r="S74" s="484"/>
      <c r="T74" s="487" t="e">
        <f>T71</f>
        <v>#N/A</v>
      </c>
      <c r="U74" s="484"/>
      <c r="V74" s="487" t="e">
        <f>V71</f>
        <v>#N/A</v>
      </c>
      <c r="W74" s="484"/>
      <c r="X74" s="487" t="e">
        <f>X71</f>
        <v>#N/A</v>
      </c>
      <c r="Y74" s="484"/>
      <c r="Z74" s="487" t="e">
        <f>Z71</f>
        <v>#N/A</v>
      </c>
      <c r="AA74" s="484"/>
      <c r="AB74" s="487" t="e">
        <f>AB71</f>
        <v>#N/A</v>
      </c>
      <c r="AC74" s="210"/>
      <c r="AD74" s="186"/>
      <c r="AE74" s="199"/>
    </row>
    <row r="75" spans="1:31" ht="8.1" customHeight="1" x14ac:dyDescent="0.2">
      <c r="A75" s="229"/>
      <c r="B75" s="221"/>
      <c r="C75" s="221"/>
      <c r="D75" s="221"/>
      <c r="E75" s="221"/>
      <c r="F75" s="221"/>
      <c r="G75" s="221"/>
      <c r="H75" s="232"/>
      <c r="I75" s="255"/>
      <c r="J75" s="232"/>
      <c r="K75" s="255"/>
      <c r="L75" s="232"/>
      <c r="M75" s="255"/>
      <c r="N75" s="232"/>
      <c r="O75" s="255"/>
      <c r="P75" s="232"/>
      <c r="Q75" s="255"/>
      <c r="R75" s="232"/>
      <c r="S75" s="255"/>
      <c r="T75" s="232"/>
      <c r="U75" s="255"/>
      <c r="V75" s="232"/>
      <c r="W75" s="255"/>
      <c r="X75" s="232"/>
      <c r="Y75" s="255"/>
      <c r="Z75" s="232"/>
      <c r="AA75" s="255"/>
      <c r="AB75" s="483"/>
      <c r="AC75" s="210"/>
      <c r="AD75" s="186"/>
      <c r="AE75" s="198"/>
    </row>
    <row r="76" spans="1:31" ht="15" x14ac:dyDescent="0.25">
      <c r="A76" s="301" t="s">
        <v>136</v>
      </c>
      <c r="B76" s="300"/>
      <c r="C76" s="300"/>
      <c r="D76" s="221"/>
      <c r="E76" s="221"/>
      <c r="F76" s="221"/>
      <c r="G76" s="221"/>
      <c r="H76" s="232"/>
      <c r="I76" s="255"/>
      <c r="J76" s="232"/>
      <c r="K76" s="255"/>
      <c r="L76" s="232"/>
      <c r="M76" s="255"/>
      <c r="N76" s="232"/>
      <c r="O76" s="255"/>
      <c r="P76" s="232"/>
      <c r="Q76" s="255"/>
      <c r="R76" s="232"/>
      <c r="S76" s="255"/>
      <c r="T76" s="232"/>
      <c r="U76" s="255"/>
      <c r="V76" s="232"/>
      <c r="W76" s="255"/>
      <c r="X76" s="232"/>
      <c r="Y76" s="255"/>
      <c r="Z76" s="232"/>
      <c r="AA76" s="255"/>
      <c r="AB76" s="483"/>
      <c r="AC76" s="212"/>
      <c r="AD76" s="205"/>
      <c r="AE76" s="205"/>
    </row>
    <row r="77" spans="1:31" ht="8.1" customHeight="1" x14ac:dyDescent="0.25">
      <c r="A77" s="241"/>
      <c r="B77" s="226"/>
      <c r="C77" s="221"/>
      <c r="D77" s="221"/>
      <c r="E77" s="221"/>
      <c r="F77" s="221"/>
      <c r="G77" s="221"/>
      <c r="H77" s="232"/>
      <c r="I77" s="255"/>
      <c r="J77" s="232"/>
      <c r="K77" s="255"/>
      <c r="L77" s="232"/>
      <c r="M77" s="255"/>
      <c r="N77" s="232"/>
      <c r="O77" s="255"/>
      <c r="P77" s="232"/>
      <c r="Q77" s="255"/>
      <c r="R77" s="232"/>
      <c r="S77" s="255"/>
      <c r="T77" s="232"/>
      <c r="U77" s="255"/>
      <c r="V77" s="232"/>
      <c r="W77" s="255"/>
      <c r="X77" s="232"/>
      <c r="Y77" s="255"/>
      <c r="Z77" s="232"/>
      <c r="AA77" s="255"/>
      <c r="AB77" s="483"/>
      <c r="AC77" s="210"/>
      <c r="AD77" s="186"/>
      <c r="AE77" s="198"/>
    </row>
    <row r="78" spans="1:31" ht="14.25" x14ac:dyDescent="0.2">
      <c r="A78" s="229" t="s">
        <v>30</v>
      </c>
      <c r="B78" s="221" t="s">
        <v>170</v>
      </c>
      <c r="C78" s="221"/>
      <c r="D78" s="221"/>
      <c r="E78" s="221"/>
      <c r="F78" s="221"/>
      <c r="G78" s="221"/>
      <c r="H78" s="421"/>
      <c r="I78" s="261"/>
      <c r="J78" s="421"/>
      <c r="K78" s="261"/>
      <c r="L78" s="421"/>
      <c r="M78" s="261"/>
      <c r="N78" s="421"/>
      <c r="O78" s="261"/>
      <c r="P78" s="421"/>
      <c r="Q78" s="261"/>
      <c r="R78" s="421"/>
      <c r="S78" s="261"/>
      <c r="T78" s="421"/>
      <c r="U78" s="261"/>
      <c r="V78" s="421"/>
      <c r="W78" s="261"/>
      <c r="X78" s="421"/>
      <c r="Y78" s="261"/>
      <c r="Z78" s="421"/>
      <c r="AA78" s="255"/>
      <c r="AB78" s="481">
        <f>SUM(Z78,X78,V78,T78,R78,P78,N78,L78,J78,H78)</f>
        <v>0</v>
      </c>
      <c r="AC78" s="215" t="e">
        <f>+SUMPRODUCT(H78:Z78,H131:Z131)/(B22_bei-COUNTIF(H9:Z9,#REF!))</f>
        <v>#N/A</v>
      </c>
      <c r="AD78" s="186"/>
      <c r="AE78" s="198"/>
    </row>
    <row r="79" spans="1:31" ht="5.0999999999999996" customHeight="1" x14ac:dyDescent="0.2">
      <c r="A79" s="229"/>
      <c r="B79" s="229"/>
      <c r="C79" s="229"/>
      <c r="D79" s="229"/>
      <c r="E79" s="229"/>
      <c r="F79" s="229"/>
      <c r="G79" s="229"/>
      <c r="H79" s="221"/>
      <c r="I79" s="254"/>
      <c r="J79" s="221"/>
      <c r="K79" s="254"/>
      <c r="L79" s="221"/>
      <c r="M79" s="254"/>
      <c r="N79" s="221"/>
      <c r="O79" s="254"/>
      <c r="P79" s="221"/>
      <c r="Q79" s="254"/>
      <c r="R79" s="221"/>
      <c r="S79" s="254"/>
      <c r="T79" s="221"/>
      <c r="U79" s="254"/>
      <c r="V79" s="221"/>
      <c r="W79" s="254"/>
      <c r="X79" s="221"/>
      <c r="Y79" s="254"/>
      <c r="Z79" s="221"/>
      <c r="AA79" s="265"/>
      <c r="AB79" s="486"/>
      <c r="AC79" s="210"/>
      <c r="AD79" s="186"/>
      <c r="AE79" s="198"/>
    </row>
    <row r="80" spans="1:31" ht="15" x14ac:dyDescent="0.25">
      <c r="A80" s="229"/>
      <c r="B80" s="236" t="s">
        <v>167</v>
      </c>
      <c r="C80" s="226"/>
      <c r="D80" s="221"/>
      <c r="E80" s="221"/>
      <c r="F80" s="221"/>
      <c r="G80" s="221"/>
      <c r="H80" s="423">
        <v>0</v>
      </c>
      <c r="I80" s="262"/>
      <c r="J80" s="423">
        <v>0</v>
      </c>
      <c r="K80" s="262"/>
      <c r="L80" s="423">
        <v>0</v>
      </c>
      <c r="M80" s="262"/>
      <c r="N80" s="423">
        <v>0</v>
      </c>
      <c r="O80" s="262"/>
      <c r="P80" s="423">
        <v>0</v>
      </c>
      <c r="Q80" s="262"/>
      <c r="R80" s="423">
        <v>0</v>
      </c>
      <c r="S80" s="262"/>
      <c r="T80" s="423">
        <v>0</v>
      </c>
      <c r="U80" s="262"/>
      <c r="V80" s="423">
        <v>0</v>
      </c>
      <c r="W80" s="262"/>
      <c r="X80" s="423">
        <v>0</v>
      </c>
      <c r="Y80" s="262"/>
      <c r="Z80" s="423">
        <v>0</v>
      </c>
      <c r="AA80" s="262"/>
      <c r="AB80" s="475"/>
      <c r="AC80" s="216"/>
      <c r="AD80" s="186"/>
      <c r="AE80" s="198"/>
    </row>
    <row r="81" spans="1:38" ht="5.0999999999999996" customHeight="1" x14ac:dyDescent="0.2">
      <c r="A81" s="229"/>
      <c r="B81" s="221"/>
      <c r="C81" s="221"/>
      <c r="D81" s="221"/>
      <c r="E81" s="221"/>
      <c r="F81" s="221"/>
      <c r="G81" s="221"/>
      <c r="H81" s="221"/>
      <c r="I81" s="254"/>
      <c r="J81" s="221"/>
      <c r="K81" s="254"/>
      <c r="L81" s="221"/>
      <c r="M81" s="254"/>
      <c r="N81" s="221"/>
      <c r="O81" s="254"/>
      <c r="P81" s="221"/>
      <c r="Q81" s="254"/>
      <c r="R81" s="221"/>
      <c r="S81" s="254"/>
      <c r="T81" s="221"/>
      <c r="U81" s="254"/>
      <c r="V81" s="221"/>
      <c r="W81" s="254"/>
      <c r="X81" s="221"/>
      <c r="Y81" s="254"/>
      <c r="Z81" s="221"/>
      <c r="AA81" s="254"/>
      <c r="AB81" s="475"/>
      <c r="AC81" s="210"/>
      <c r="AD81" s="186"/>
      <c r="AE81" s="198"/>
    </row>
    <row r="82" spans="1:38" ht="15" customHeight="1" x14ac:dyDescent="0.2">
      <c r="A82" s="229" t="s">
        <v>30</v>
      </c>
      <c r="B82" s="221" t="s">
        <v>168</v>
      </c>
      <c r="C82" s="221"/>
      <c r="D82" s="221"/>
      <c r="E82" s="221"/>
      <c r="F82" s="221"/>
      <c r="G82" s="221"/>
      <c r="H82" s="242"/>
      <c r="I82" s="255"/>
      <c r="J82" s="242"/>
      <c r="K82" s="261"/>
      <c r="L82" s="242"/>
      <c r="M82" s="261"/>
      <c r="N82" s="242"/>
      <c r="O82" s="261"/>
      <c r="P82" s="242"/>
      <c r="Q82" s="261"/>
      <c r="R82" s="242"/>
      <c r="S82" s="261"/>
      <c r="T82" s="242"/>
      <c r="U82" s="261"/>
      <c r="V82" s="242"/>
      <c r="W82" s="261"/>
      <c r="X82" s="242"/>
      <c r="Y82" s="261"/>
      <c r="Z82" s="242"/>
      <c r="AA82" s="255"/>
      <c r="AB82" s="481">
        <f>SUM(Z82,X82,V82,T82,R82,P82,N82,L82,J82,H82)</f>
        <v>0</v>
      </c>
      <c r="AC82" s="210"/>
      <c r="AD82" s="186"/>
      <c r="AE82" s="198"/>
      <c r="AF82" s="186"/>
      <c r="AG82" s="186"/>
      <c r="AH82" s="186"/>
      <c r="AI82" s="186"/>
      <c r="AJ82" s="186"/>
      <c r="AK82" s="186"/>
      <c r="AL82" s="186"/>
    </row>
    <row r="83" spans="1:38" ht="5.0999999999999996" customHeight="1" x14ac:dyDescent="0.2">
      <c r="A83" s="229"/>
      <c r="B83" s="221"/>
      <c r="C83" s="221"/>
      <c r="D83" s="221"/>
      <c r="E83" s="221"/>
      <c r="F83" s="221"/>
      <c r="G83" s="221"/>
      <c r="H83" s="232"/>
      <c r="I83" s="255"/>
      <c r="J83" s="232"/>
      <c r="K83" s="255"/>
      <c r="L83" s="232"/>
      <c r="M83" s="255"/>
      <c r="N83" s="232"/>
      <c r="O83" s="255"/>
      <c r="P83" s="232"/>
      <c r="Q83" s="255"/>
      <c r="R83" s="232"/>
      <c r="S83" s="255"/>
      <c r="T83" s="232"/>
      <c r="U83" s="255"/>
      <c r="V83" s="232"/>
      <c r="W83" s="255"/>
      <c r="X83" s="232"/>
      <c r="Y83" s="255"/>
      <c r="Z83" s="232"/>
      <c r="AA83" s="255"/>
      <c r="AB83" s="483"/>
      <c r="AC83" s="210"/>
      <c r="AD83" s="186"/>
      <c r="AE83" s="198"/>
      <c r="AF83" s="186"/>
      <c r="AG83" s="186"/>
      <c r="AH83" s="186"/>
      <c r="AI83" s="186"/>
      <c r="AJ83" s="186"/>
      <c r="AK83" s="186"/>
      <c r="AL83" s="186"/>
    </row>
    <row r="84" spans="1:38" ht="14.25" x14ac:dyDescent="0.2">
      <c r="A84" s="434" t="s">
        <v>31</v>
      </c>
      <c r="B84" s="225" t="s">
        <v>469</v>
      </c>
      <c r="C84" s="221"/>
      <c r="D84" s="221"/>
      <c r="E84" s="221"/>
      <c r="F84" s="221"/>
      <c r="G84" s="221"/>
      <c r="H84" s="421"/>
      <c r="I84" s="255"/>
      <c r="J84" s="421"/>
      <c r="K84" s="255"/>
      <c r="L84" s="421"/>
      <c r="M84" s="255"/>
      <c r="N84" s="421"/>
      <c r="O84" s="255"/>
      <c r="P84" s="421"/>
      <c r="Q84" s="255"/>
      <c r="R84" s="421"/>
      <c r="S84" s="255"/>
      <c r="T84" s="421"/>
      <c r="U84" s="255"/>
      <c r="V84" s="421"/>
      <c r="W84" s="255"/>
      <c r="X84" s="421"/>
      <c r="Y84" s="255"/>
      <c r="Z84" s="421"/>
      <c r="AA84" s="255"/>
      <c r="AB84" s="481">
        <f>SUM(Z84,X84,V84,T84,R84,P84,N84,L84,J84,H84)</f>
        <v>0</v>
      </c>
      <c r="AC84" s="216"/>
      <c r="AD84" s="186"/>
      <c r="AE84" s="198"/>
      <c r="AF84" s="186"/>
      <c r="AG84" s="186"/>
      <c r="AH84" s="186"/>
      <c r="AI84" s="186"/>
      <c r="AJ84" s="186"/>
      <c r="AK84" s="186"/>
      <c r="AL84" s="186"/>
    </row>
    <row r="85" spans="1:38" ht="5.0999999999999996" customHeight="1" x14ac:dyDescent="0.2">
      <c r="A85" s="229"/>
      <c r="B85" s="225"/>
      <c r="C85" s="221"/>
      <c r="D85" s="221"/>
      <c r="E85" s="221"/>
      <c r="F85" s="221"/>
      <c r="G85" s="221"/>
      <c r="H85" s="232"/>
      <c r="I85" s="255"/>
      <c r="J85" s="232"/>
      <c r="K85" s="255"/>
      <c r="L85" s="232"/>
      <c r="M85" s="255"/>
      <c r="N85" s="232"/>
      <c r="O85" s="255"/>
      <c r="P85" s="232"/>
      <c r="Q85" s="255"/>
      <c r="R85" s="232"/>
      <c r="S85" s="255"/>
      <c r="T85" s="232"/>
      <c r="U85" s="255"/>
      <c r="V85" s="232"/>
      <c r="W85" s="255"/>
      <c r="X85" s="232"/>
      <c r="Y85" s="255"/>
      <c r="Z85" s="232"/>
      <c r="AA85" s="255"/>
      <c r="AB85" s="483"/>
      <c r="AC85" s="210"/>
      <c r="AD85" s="186"/>
      <c r="AE85" s="198"/>
      <c r="AF85" s="186"/>
      <c r="AG85" s="186"/>
      <c r="AH85" s="186"/>
      <c r="AI85" s="186"/>
      <c r="AJ85" s="186"/>
      <c r="AK85" s="186"/>
      <c r="AL85" s="186"/>
    </row>
    <row r="86" spans="1:38" ht="16.5" x14ac:dyDescent="0.2">
      <c r="A86" s="434" t="s">
        <v>32</v>
      </c>
      <c r="B86" s="225" t="s">
        <v>470</v>
      </c>
      <c r="C86" s="221"/>
      <c r="D86" s="221"/>
      <c r="E86" s="221"/>
      <c r="F86" s="221"/>
      <c r="G86" s="221"/>
      <c r="H86" s="421"/>
      <c r="I86" s="255"/>
      <c r="J86" s="421"/>
      <c r="K86" s="255"/>
      <c r="L86" s="421"/>
      <c r="M86" s="255"/>
      <c r="N86" s="421"/>
      <c r="O86" s="255"/>
      <c r="P86" s="421"/>
      <c r="Q86" s="255"/>
      <c r="R86" s="421"/>
      <c r="S86" s="255"/>
      <c r="T86" s="421"/>
      <c r="U86" s="255"/>
      <c r="V86" s="421"/>
      <c r="W86" s="255"/>
      <c r="X86" s="421"/>
      <c r="Y86" s="255"/>
      <c r="Z86" s="421"/>
      <c r="AA86" s="255"/>
      <c r="AB86" s="481">
        <f>SUM(Z86,X86,V86,T86,R86,P86,N86,L86,J86,H86)</f>
        <v>0</v>
      </c>
      <c r="AC86" s="216"/>
      <c r="AD86" s="186"/>
      <c r="AE86" s="198"/>
      <c r="AF86" s="186"/>
      <c r="AG86" s="186"/>
      <c r="AH86" s="186"/>
      <c r="AI86" s="186"/>
      <c r="AJ86" s="186"/>
      <c r="AK86" s="186"/>
      <c r="AL86" s="186"/>
    </row>
    <row r="87" spans="1:38" ht="5.0999999999999996" customHeight="1" x14ac:dyDescent="0.2">
      <c r="A87" s="229"/>
      <c r="B87" s="225"/>
      <c r="C87" s="221"/>
      <c r="D87" s="221"/>
      <c r="E87" s="221"/>
      <c r="F87" s="221"/>
      <c r="G87" s="221"/>
      <c r="H87" s="232"/>
      <c r="I87" s="255"/>
      <c r="J87" s="232"/>
      <c r="K87" s="255"/>
      <c r="L87" s="232"/>
      <c r="M87" s="255"/>
      <c r="N87" s="232"/>
      <c r="O87" s="255"/>
      <c r="P87" s="232"/>
      <c r="Q87" s="255"/>
      <c r="R87" s="232"/>
      <c r="S87" s="255"/>
      <c r="T87" s="232"/>
      <c r="U87" s="255"/>
      <c r="V87" s="232"/>
      <c r="W87" s="255"/>
      <c r="X87" s="232"/>
      <c r="Y87" s="255"/>
      <c r="Z87" s="232"/>
      <c r="AA87" s="255"/>
      <c r="AB87" s="483"/>
      <c r="AC87" s="210"/>
      <c r="AD87" s="186"/>
      <c r="AE87" s="198"/>
      <c r="AF87" s="186"/>
      <c r="AG87" s="186"/>
      <c r="AH87" s="186"/>
      <c r="AI87" s="186"/>
      <c r="AJ87" s="186"/>
      <c r="AK87" s="186"/>
      <c r="AL87" s="186"/>
    </row>
    <row r="88" spans="1:38" ht="16.5" x14ac:dyDescent="0.2">
      <c r="A88" s="434" t="s">
        <v>32</v>
      </c>
      <c r="B88" s="225" t="s">
        <v>471</v>
      </c>
      <c r="C88" s="221"/>
      <c r="D88" s="221"/>
      <c r="E88" s="221"/>
      <c r="F88" s="221"/>
      <c r="G88" s="221"/>
      <c r="H88" s="421"/>
      <c r="I88" s="255"/>
      <c r="J88" s="421"/>
      <c r="K88" s="255"/>
      <c r="L88" s="421"/>
      <c r="M88" s="255"/>
      <c r="N88" s="421"/>
      <c r="O88" s="255"/>
      <c r="P88" s="421"/>
      <c r="Q88" s="255"/>
      <c r="R88" s="421"/>
      <c r="S88" s="255"/>
      <c r="T88" s="421"/>
      <c r="U88" s="255"/>
      <c r="V88" s="421"/>
      <c r="W88" s="255"/>
      <c r="X88" s="421"/>
      <c r="Y88" s="255"/>
      <c r="Z88" s="421"/>
      <c r="AA88" s="255"/>
      <c r="AB88" s="481">
        <f>SUM(Z88,X88,V88,T88,R88,P88,N88,L88,J88,H88)</f>
        <v>0</v>
      </c>
      <c r="AC88" s="216"/>
      <c r="AD88" s="186"/>
      <c r="AE88" s="198"/>
      <c r="AF88" s="186"/>
      <c r="AG88" s="186"/>
      <c r="AH88" s="186"/>
      <c r="AI88" s="186"/>
      <c r="AJ88" s="186"/>
      <c r="AK88" s="186"/>
      <c r="AL88" s="186"/>
    </row>
    <row r="89" spans="1:38" ht="5.0999999999999996" customHeight="1" x14ac:dyDescent="0.2">
      <c r="A89" s="229"/>
      <c r="B89" s="221"/>
      <c r="C89" s="221"/>
      <c r="D89" s="221"/>
      <c r="E89" s="221"/>
      <c r="F89" s="221"/>
      <c r="G89" s="221"/>
      <c r="H89" s="232"/>
      <c r="I89" s="255"/>
      <c r="J89" s="232"/>
      <c r="K89" s="255"/>
      <c r="L89" s="232"/>
      <c r="M89" s="255"/>
      <c r="N89" s="232"/>
      <c r="O89" s="255"/>
      <c r="P89" s="232"/>
      <c r="Q89" s="255"/>
      <c r="R89" s="232"/>
      <c r="S89" s="255"/>
      <c r="T89" s="232"/>
      <c r="U89" s="255"/>
      <c r="V89" s="232"/>
      <c r="W89" s="255"/>
      <c r="X89" s="232"/>
      <c r="Y89" s="255"/>
      <c r="Z89" s="232"/>
      <c r="AA89" s="255"/>
      <c r="AB89" s="483"/>
      <c r="AC89" s="210"/>
      <c r="AD89" s="186"/>
      <c r="AE89" s="198"/>
      <c r="AF89" s="186"/>
      <c r="AG89" s="186"/>
      <c r="AH89" s="186"/>
      <c r="AI89" s="186"/>
      <c r="AJ89" s="186"/>
      <c r="AK89" s="186"/>
      <c r="AL89" s="186"/>
    </row>
    <row r="90" spans="1:38" ht="14.25" x14ac:dyDescent="0.2">
      <c r="A90" s="229" t="s">
        <v>30</v>
      </c>
      <c r="B90" s="221" t="s">
        <v>169</v>
      </c>
      <c r="C90" s="221"/>
      <c r="D90" s="221"/>
      <c r="E90" s="221"/>
      <c r="F90" s="221"/>
      <c r="G90" s="221"/>
      <c r="H90" s="421"/>
      <c r="I90" s="255"/>
      <c r="J90" s="421"/>
      <c r="K90" s="255"/>
      <c r="L90" s="421"/>
      <c r="M90" s="255"/>
      <c r="N90" s="421"/>
      <c r="O90" s="255"/>
      <c r="P90" s="421"/>
      <c r="Q90" s="255"/>
      <c r="R90" s="421"/>
      <c r="S90" s="255"/>
      <c r="T90" s="421"/>
      <c r="U90" s="255"/>
      <c r="V90" s="421"/>
      <c r="W90" s="255"/>
      <c r="X90" s="421"/>
      <c r="Y90" s="255"/>
      <c r="Z90" s="421"/>
      <c r="AA90" s="255"/>
      <c r="AB90" s="481">
        <f>SUM(Z90,X90,V90,T90,R90,P90,N90,L90,J90,H90)</f>
        <v>0</v>
      </c>
      <c r="AC90" s="216"/>
      <c r="AD90" s="186"/>
      <c r="AE90" s="198"/>
      <c r="AF90" s="186"/>
      <c r="AG90" s="186"/>
      <c r="AH90" s="186"/>
      <c r="AI90" s="186"/>
      <c r="AJ90" s="186"/>
      <c r="AK90" s="186"/>
      <c r="AL90" s="186"/>
    </row>
    <row r="91" spans="1:38" ht="5.0999999999999996" customHeight="1" x14ac:dyDescent="0.2">
      <c r="A91" s="229"/>
      <c r="B91" s="221"/>
      <c r="C91" s="221"/>
      <c r="D91" s="221"/>
      <c r="E91" s="221"/>
      <c r="F91" s="222"/>
      <c r="G91" s="221"/>
      <c r="H91" s="232"/>
      <c r="I91" s="255"/>
      <c r="J91" s="232"/>
      <c r="K91" s="255"/>
      <c r="L91" s="232"/>
      <c r="M91" s="255"/>
      <c r="N91" s="232"/>
      <c r="O91" s="255"/>
      <c r="P91" s="232"/>
      <c r="Q91" s="255"/>
      <c r="R91" s="232"/>
      <c r="S91" s="255"/>
      <c r="T91" s="232"/>
      <c r="U91" s="255"/>
      <c r="V91" s="232"/>
      <c r="W91" s="255"/>
      <c r="X91" s="232"/>
      <c r="Y91" s="255"/>
      <c r="Z91" s="232"/>
      <c r="AA91" s="255"/>
      <c r="AB91" s="483"/>
      <c r="AC91" s="210"/>
      <c r="AD91" s="186"/>
      <c r="AE91" s="198"/>
      <c r="AF91" s="186"/>
      <c r="AG91" s="186"/>
      <c r="AH91" s="186"/>
      <c r="AI91" s="186"/>
      <c r="AJ91" s="186"/>
      <c r="AK91" s="186"/>
      <c r="AL91" s="186"/>
    </row>
    <row r="92" spans="1:38" ht="14.25" x14ac:dyDescent="0.2">
      <c r="A92" s="229"/>
      <c r="B92" s="221" t="s">
        <v>143</v>
      </c>
      <c r="C92" s="221"/>
      <c r="D92" s="221"/>
      <c r="E92" s="221"/>
      <c r="F92" s="221"/>
      <c r="G92" s="221"/>
      <c r="H92" s="421"/>
      <c r="I92" s="255"/>
      <c r="J92" s="421"/>
      <c r="K92" s="255"/>
      <c r="L92" s="421"/>
      <c r="M92" s="255"/>
      <c r="N92" s="421"/>
      <c r="O92" s="255"/>
      <c r="P92" s="421"/>
      <c r="Q92" s="255"/>
      <c r="R92" s="421"/>
      <c r="S92" s="255"/>
      <c r="T92" s="421"/>
      <c r="U92" s="255"/>
      <c r="V92" s="421"/>
      <c r="W92" s="255"/>
      <c r="X92" s="421"/>
      <c r="Y92" s="255"/>
      <c r="Z92" s="421"/>
      <c r="AA92" s="255"/>
      <c r="AB92" s="481">
        <f>SUM(Z92,X92,V92,T92,R92,P92,N92,L92,J92,H92)</f>
        <v>0</v>
      </c>
      <c r="AC92" s="216"/>
      <c r="AD92" s="186"/>
      <c r="AE92" s="198"/>
      <c r="AF92" s="186"/>
      <c r="AG92" s="186"/>
      <c r="AH92" s="186"/>
      <c r="AI92" s="186"/>
      <c r="AJ92" s="186"/>
      <c r="AK92" s="186"/>
      <c r="AL92" s="186"/>
    </row>
    <row r="93" spans="1:38" ht="5.0999999999999996" customHeight="1" x14ac:dyDescent="0.2">
      <c r="A93" s="229"/>
      <c r="B93" s="221"/>
      <c r="C93" s="221"/>
      <c r="D93" s="221"/>
      <c r="E93" s="221"/>
      <c r="F93" s="222"/>
      <c r="G93" s="221"/>
      <c r="H93" s="232"/>
      <c r="I93" s="255"/>
      <c r="J93" s="232"/>
      <c r="K93" s="255"/>
      <c r="L93" s="232"/>
      <c r="M93" s="255"/>
      <c r="N93" s="232"/>
      <c r="O93" s="255"/>
      <c r="P93" s="232"/>
      <c r="Q93" s="255"/>
      <c r="R93" s="232"/>
      <c r="S93" s="255"/>
      <c r="T93" s="232"/>
      <c r="U93" s="255"/>
      <c r="V93" s="232"/>
      <c r="W93" s="255"/>
      <c r="X93" s="232"/>
      <c r="Y93" s="255"/>
      <c r="Z93" s="232"/>
      <c r="AA93" s="255"/>
      <c r="AB93" s="483"/>
      <c r="AC93" s="210"/>
      <c r="AD93" s="186"/>
      <c r="AE93" s="198"/>
      <c r="AF93" s="186"/>
      <c r="AG93" s="186"/>
      <c r="AH93" s="186"/>
      <c r="AI93" s="186"/>
      <c r="AJ93" s="186"/>
      <c r="AK93" s="186"/>
      <c r="AL93" s="186"/>
    </row>
    <row r="94" spans="1:38" ht="14.25" x14ac:dyDescent="0.2">
      <c r="A94" s="229" t="s">
        <v>392</v>
      </c>
      <c r="B94" s="221"/>
      <c r="C94" s="221"/>
      <c r="D94" s="221"/>
      <c r="E94" s="221"/>
      <c r="F94" s="221"/>
      <c r="G94" s="221"/>
      <c r="H94" s="421"/>
      <c r="I94" s="255"/>
      <c r="J94" s="421"/>
      <c r="K94" s="255"/>
      <c r="L94" s="421"/>
      <c r="M94" s="255"/>
      <c r="N94" s="421"/>
      <c r="O94" s="255"/>
      <c r="P94" s="421"/>
      <c r="Q94" s="255"/>
      <c r="R94" s="421"/>
      <c r="S94" s="255"/>
      <c r="T94" s="421"/>
      <c r="U94" s="255"/>
      <c r="V94" s="421"/>
      <c r="W94" s="255"/>
      <c r="X94" s="421"/>
      <c r="Y94" s="255"/>
      <c r="Z94" s="421"/>
      <c r="AA94" s="255"/>
      <c r="AB94" s="481">
        <f>SUM(Z94,X94,V94,T94,R94,P94,N94,L94,J94,H94)</f>
        <v>0</v>
      </c>
      <c r="AC94" s="216"/>
      <c r="AD94" s="186"/>
      <c r="AE94" s="198"/>
      <c r="AF94" s="186"/>
      <c r="AG94" s="186"/>
      <c r="AH94" s="186"/>
      <c r="AI94" s="186"/>
      <c r="AJ94" s="186"/>
      <c r="AK94" s="186"/>
      <c r="AL94" s="186"/>
    </row>
    <row r="95" spans="1:38" ht="5.0999999999999996" customHeight="1" x14ac:dyDescent="0.2">
      <c r="A95" s="229"/>
      <c r="B95" s="221"/>
      <c r="C95" s="221"/>
      <c r="D95" s="221"/>
      <c r="E95" s="221"/>
      <c r="F95" s="222"/>
      <c r="G95" s="221"/>
      <c r="H95" s="232"/>
      <c r="I95" s="255"/>
      <c r="J95" s="232"/>
      <c r="K95" s="255"/>
      <c r="L95" s="232"/>
      <c r="M95" s="255"/>
      <c r="N95" s="232"/>
      <c r="O95" s="255"/>
      <c r="P95" s="232"/>
      <c r="Q95" s="255"/>
      <c r="R95" s="232"/>
      <c r="S95" s="255"/>
      <c r="T95" s="232"/>
      <c r="U95" s="255"/>
      <c r="V95" s="232"/>
      <c r="W95" s="255"/>
      <c r="X95" s="232"/>
      <c r="Y95" s="255"/>
      <c r="Z95" s="232"/>
      <c r="AA95" s="255"/>
      <c r="AB95" s="483"/>
      <c r="AC95" s="210"/>
      <c r="AD95" s="186"/>
      <c r="AE95" s="198"/>
      <c r="AF95" s="186"/>
      <c r="AG95" s="186"/>
      <c r="AH95" s="186"/>
      <c r="AI95" s="186"/>
      <c r="AJ95" s="186"/>
      <c r="AK95" s="186"/>
      <c r="AL95" s="186"/>
    </row>
    <row r="96" spans="1:38" ht="14.25" x14ac:dyDescent="0.2">
      <c r="A96" s="229"/>
      <c r="B96" s="221" t="s">
        <v>146</v>
      </c>
      <c r="C96" s="221"/>
      <c r="D96" s="221"/>
      <c r="E96" s="221"/>
      <c r="F96" s="221"/>
      <c r="G96" s="221"/>
      <c r="H96" s="232"/>
      <c r="I96" s="255"/>
      <c r="J96" s="232"/>
      <c r="K96" s="255"/>
      <c r="L96" s="232"/>
      <c r="M96" s="255"/>
      <c r="N96" s="232"/>
      <c r="O96" s="255"/>
      <c r="P96" s="232"/>
      <c r="Q96" s="255"/>
      <c r="R96" s="232"/>
      <c r="S96" s="255"/>
      <c r="T96" s="232"/>
      <c r="U96" s="255"/>
      <c r="V96" s="232"/>
      <c r="W96" s="255"/>
      <c r="X96" s="232"/>
      <c r="Y96" s="255"/>
      <c r="Z96" s="232"/>
      <c r="AA96" s="255"/>
      <c r="AB96" s="483"/>
      <c r="AC96" s="210"/>
      <c r="AD96" s="186"/>
      <c r="AE96" s="198"/>
      <c r="AF96" s="186"/>
      <c r="AG96" s="186"/>
      <c r="AH96" s="186"/>
      <c r="AI96" s="186"/>
      <c r="AJ96" s="186"/>
      <c r="AK96" s="186"/>
      <c r="AL96" s="186" t="s">
        <v>1</v>
      </c>
    </row>
    <row r="97" spans="1:38" ht="14.25" x14ac:dyDescent="0.2">
      <c r="A97" s="229"/>
      <c r="B97" s="646"/>
      <c r="C97" s="646"/>
      <c r="D97" s="646"/>
      <c r="E97" s="646"/>
      <c r="F97" s="221"/>
      <c r="G97" s="221"/>
      <c r="H97" s="421"/>
      <c r="I97" s="255"/>
      <c r="J97" s="421"/>
      <c r="K97" s="255"/>
      <c r="L97" s="421"/>
      <c r="M97" s="255"/>
      <c r="N97" s="421"/>
      <c r="O97" s="255"/>
      <c r="P97" s="421"/>
      <c r="Q97" s="255"/>
      <c r="R97" s="421"/>
      <c r="S97" s="255"/>
      <c r="T97" s="421"/>
      <c r="U97" s="255"/>
      <c r="V97" s="421"/>
      <c r="W97" s="255"/>
      <c r="X97" s="421"/>
      <c r="Y97" s="255"/>
      <c r="Z97" s="421"/>
      <c r="AA97" s="255"/>
      <c r="AB97" s="481">
        <f t="shared" ref="AB97:AB98" si="5">SUM(Z97,X97,V97,T97,R97,P97,N97,L97,J97,H97)</f>
        <v>0</v>
      </c>
      <c r="AC97" s="216"/>
      <c r="AD97" s="186"/>
      <c r="AE97" s="198"/>
      <c r="AF97" s="186"/>
      <c r="AG97" s="186"/>
      <c r="AH97" s="186"/>
      <c r="AI97" s="186"/>
      <c r="AJ97" s="186"/>
      <c r="AK97" s="186"/>
      <c r="AL97" s="186"/>
    </row>
    <row r="98" spans="1:38" ht="14.25" x14ac:dyDescent="0.2">
      <c r="A98" s="229"/>
      <c r="B98" s="647"/>
      <c r="C98" s="647"/>
      <c r="D98" s="647"/>
      <c r="E98" s="647"/>
      <c r="F98" s="221"/>
      <c r="G98" s="221"/>
      <c r="H98" s="421"/>
      <c r="I98" s="255"/>
      <c r="J98" s="421"/>
      <c r="K98" s="255"/>
      <c r="L98" s="421"/>
      <c r="M98" s="255"/>
      <c r="N98" s="421"/>
      <c r="O98" s="255"/>
      <c r="P98" s="421"/>
      <c r="Q98" s="255"/>
      <c r="R98" s="421"/>
      <c r="S98" s="255"/>
      <c r="T98" s="421"/>
      <c r="U98" s="255"/>
      <c r="V98" s="421"/>
      <c r="W98" s="255"/>
      <c r="X98" s="421"/>
      <c r="Y98" s="255"/>
      <c r="Z98" s="421"/>
      <c r="AA98" s="255"/>
      <c r="AB98" s="481">
        <f t="shared" si="5"/>
        <v>0</v>
      </c>
      <c r="AC98" s="216"/>
      <c r="AD98" s="186"/>
      <c r="AE98" s="198"/>
      <c r="AF98" s="186"/>
      <c r="AG98" s="186"/>
      <c r="AH98" s="186"/>
      <c r="AI98" s="186"/>
      <c r="AJ98" s="186"/>
      <c r="AK98" s="186"/>
      <c r="AL98" s="186"/>
    </row>
    <row r="99" spans="1:38" ht="8.1" customHeight="1" x14ac:dyDescent="0.2">
      <c r="A99" s="229"/>
      <c r="B99" s="221"/>
      <c r="C99" s="221"/>
      <c r="D99" s="221"/>
      <c r="E99" s="221"/>
      <c r="F99" s="221"/>
      <c r="G99" s="221"/>
      <c r="H99" s="232"/>
      <c r="I99" s="255"/>
      <c r="J99" s="232"/>
      <c r="K99" s="255"/>
      <c r="L99" s="232"/>
      <c r="M99" s="255"/>
      <c r="N99" s="232"/>
      <c r="O99" s="255"/>
      <c r="P99" s="232"/>
      <c r="Q99" s="255"/>
      <c r="R99" s="232"/>
      <c r="S99" s="255"/>
      <c r="T99" s="232"/>
      <c r="U99" s="255"/>
      <c r="V99" s="232"/>
      <c r="W99" s="255"/>
      <c r="X99" s="232"/>
      <c r="Y99" s="255"/>
      <c r="Z99" s="232"/>
      <c r="AA99" s="255"/>
      <c r="AB99" s="483"/>
      <c r="AC99" s="210"/>
      <c r="AD99" s="186"/>
      <c r="AE99" s="198"/>
      <c r="AF99" s="186"/>
      <c r="AG99" s="186"/>
      <c r="AH99" s="186"/>
      <c r="AI99" s="186"/>
      <c r="AJ99" s="186"/>
      <c r="AK99" s="186"/>
      <c r="AL99" s="186"/>
    </row>
    <row r="100" spans="1:38" ht="15" x14ac:dyDescent="0.25">
      <c r="A100" s="226" t="s">
        <v>147</v>
      </c>
      <c r="B100" s="221"/>
      <c r="C100" s="221"/>
      <c r="D100" s="221"/>
      <c r="E100" s="221"/>
      <c r="F100" s="221"/>
      <c r="G100" s="221"/>
      <c r="H100" s="490">
        <f>SUM(H82,H84,H90,H92,H94,H97,H98,H78,H86,H88)</f>
        <v>0</v>
      </c>
      <c r="I100" s="517"/>
      <c r="J100" s="490">
        <f t="shared" ref="J100:Z100" si="6">SUM(J82,J84,J90,J92,J94,J97,J98,J78,J86,J88)</f>
        <v>0</v>
      </c>
      <c r="K100" s="517"/>
      <c r="L100" s="490">
        <f t="shared" si="6"/>
        <v>0</v>
      </c>
      <c r="M100" s="517"/>
      <c r="N100" s="490">
        <f t="shared" si="6"/>
        <v>0</v>
      </c>
      <c r="O100" s="517"/>
      <c r="P100" s="490">
        <f t="shared" si="6"/>
        <v>0</v>
      </c>
      <c r="Q100" s="517"/>
      <c r="R100" s="490">
        <f t="shared" si="6"/>
        <v>0</v>
      </c>
      <c r="S100" s="517"/>
      <c r="T100" s="490">
        <f t="shared" si="6"/>
        <v>0</v>
      </c>
      <c r="U100" s="517"/>
      <c r="V100" s="490">
        <f t="shared" si="6"/>
        <v>0</v>
      </c>
      <c r="W100" s="517"/>
      <c r="X100" s="490">
        <f t="shared" si="6"/>
        <v>0</v>
      </c>
      <c r="Y100" s="517"/>
      <c r="Z100" s="490">
        <f t="shared" si="6"/>
        <v>0</v>
      </c>
      <c r="AA100" s="255"/>
      <c r="AB100" s="487">
        <f>SUM(AB82,AB84,AB90,AB92,AB94,AB97,AB98,AB78)</f>
        <v>0</v>
      </c>
      <c r="AC100" s="210"/>
      <c r="AD100" s="186"/>
      <c r="AE100" s="198"/>
      <c r="AF100" s="186"/>
      <c r="AG100" s="186"/>
      <c r="AH100" s="186"/>
      <c r="AI100" s="186"/>
      <c r="AJ100" s="186"/>
      <c r="AK100" s="186"/>
      <c r="AL100" s="186"/>
    </row>
    <row r="101" spans="1:38" ht="8.1" customHeight="1" x14ac:dyDescent="0.2">
      <c r="A101" s="229"/>
      <c r="B101" s="221"/>
      <c r="C101" s="221"/>
      <c r="D101" s="221"/>
      <c r="E101" s="221"/>
      <c r="F101" s="221"/>
      <c r="G101" s="221"/>
      <c r="H101" s="232"/>
      <c r="I101" s="255"/>
      <c r="J101" s="232"/>
      <c r="K101" s="255"/>
      <c r="L101" s="232"/>
      <c r="M101" s="255"/>
      <c r="N101" s="232"/>
      <c r="O101" s="255"/>
      <c r="P101" s="232"/>
      <c r="Q101" s="255"/>
      <c r="R101" s="232"/>
      <c r="S101" s="255"/>
      <c r="T101" s="232"/>
      <c r="U101" s="255"/>
      <c r="V101" s="232"/>
      <c r="W101" s="255"/>
      <c r="X101" s="232"/>
      <c r="Y101" s="255"/>
      <c r="Z101" s="232"/>
      <c r="AA101" s="255"/>
      <c r="AB101" s="483"/>
      <c r="AC101" s="210"/>
      <c r="AD101" s="186"/>
      <c r="AE101" s="198"/>
      <c r="AF101" s="186"/>
      <c r="AG101" s="186"/>
      <c r="AH101" s="186"/>
      <c r="AI101" s="186"/>
      <c r="AJ101" s="186"/>
      <c r="AK101" s="186"/>
      <c r="AL101" s="186"/>
    </row>
    <row r="102" spans="1:38" ht="15" x14ac:dyDescent="0.25">
      <c r="A102" s="243" t="s">
        <v>468</v>
      </c>
      <c r="B102" s="244"/>
      <c r="C102" s="244"/>
      <c r="D102" s="244"/>
      <c r="E102" s="244"/>
      <c r="F102" s="244"/>
      <c r="G102" s="244"/>
      <c r="H102" s="491" t="e">
        <f>SUM(H100-H74)</f>
        <v>#N/A</v>
      </c>
      <c r="I102" s="263"/>
      <c r="J102" s="491" t="e">
        <f>SUM(J100-J74)</f>
        <v>#N/A</v>
      </c>
      <c r="K102" s="263"/>
      <c r="L102" s="491" t="e">
        <f>SUM(L100-L74)</f>
        <v>#N/A</v>
      </c>
      <c r="M102" s="263"/>
      <c r="N102" s="491" t="e">
        <f>SUM(N100-N74)</f>
        <v>#N/A</v>
      </c>
      <c r="O102" s="263"/>
      <c r="P102" s="491" t="e">
        <f>SUM(P100-P74)</f>
        <v>#N/A</v>
      </c>
      <c r="Q102" s="263"/>
      <c r="R102" s="491" t="e">
        <f>SUM(R100-R74)</f>
        <v>#N/A</v>
      </c>
      <c r="S102" s="263"/>
      <c r="T102" s="491" t="e">
        <f>SUM(T100-T74)</f>
        <v>#N/A</v>
      </c>
      <c r="U102" s="263"/>
      <c r="V102" s="491" t="e">
        <f>SUM(V100-V74)</f>
        <v>#N/A</v>
      </c>
      <c r="W102" s="263"/>
      <c r="X102" s="491" t="e">
        <f>SUM(X100-X74)</f>
        <v>#N/A</v>
      </c>
      <c r="Y102" s="263"/>
      <c r="Z102" s="491" t="e">
        <f>SUM(Z100-Z74)</f>
        <v>#N/A</v>
      </c>
      <c r="AA102" s="255"/>
      <c r="AB102" s="488" t="e">
        <f>SUM(AB100-AB74)</f>
        <v>#N/A</v>
      </c>
      <c r="AC102" s="210"/>
      <c r="AD102" s="186"/>
      <c r="AE102" s="198"/>
      <c r="AF102" s="186"/>
    </row>
    <row r="103" spans="1:38" ht="8.1" customHeight="1" x14ac:dyDescent="0.2">
      <c r="A103" s="229"/>
      <c r="B103" s="221"/>
      <c r="C103" s="221"/>
      <c r="D103" s="221"/>
      <c r="E103" s="221"/>
      <c r="F103" s="221"/>
      <c r="G103" s="221"/>
      <c r="H103" s="232"/>
      <c r="I103" s="255"/>
      <c r="J103" s="232"/>
      <c r="K103" s="255"/>
      <c r="L103" s="232"/>
      <c r="M103" s="255"/>
      <c r="N103" s="232"/>
      <c r="O103" s="255"/>
      <c r="P103" s="232"/>
      <c r="Q103" s="255"/>
      <c r="R103" s="232"/>
      <c r="S103" s="255"/>
      <c r="T103" s="232"/>
      <c r="U103" s="255"/>
      <c r="V103" s="232"/>
      <c r="W103" s="255"/>
      <c r="X103" s="232"/>
      <c r="Y103" s="255"/>
      <c r="Z103" s="232"/>
      <c r="AA103" s="255"/>
      <c r="AB103" s="232"/>
      <c r="AC103" s="210"/>
      <c r="AD103" s="213"/>
      <c r="AE103" s="211"/>
      <c r="AF103" s="210"/>
    </row>
    <row r="104" spans="1:38" ht="14.25" customHeight="1" x14ac:dyDescent="0.25">
      <c r="A104" s="343" t="s">
        <v>435</v>
      </c>
      <c r="B104" s="245"/>
      <c r="C104" s="245"/>
      <c r="D104" s="221"/>
      <c r="E104" s="221"/>
      <c r="F104" s="221"/>
      <c r="G104" s="221"/>
      <c r="H104" s="518"/>
      <c r="I104" s="518"/>
      <c r="J104" s="518"/>
      <c r="K104" s="518"/>
      <c r="L104" s="518"/>
      <c r="M104" s="518"/>
      <c r="N104" s="518"/>
      <c r="O104" s="518"/>
      <c r="P104" s="518"/>
      <c r="Q104" s="518"/>
      <c r="R104" s="518"/>
      <c r="S104" s="518"/>
      <c r="T104" s="518"/>
      <c r="U104" s="518"/>
      <c r="V104" s="518"/>
      <c r="W104" s="518"/>
      <c r="X104" s="518"/>
      <c r="Y104" s="518"/>
      <c r="Z104" s="518"/>
      <c r="AA104" s="255"/>
      <c r="AB104" s="519"/>
      <c r="AC104" s="210"/>
      <c r="AD104" s="213"/>
      <c r="AE104" s="211"/>
      <c r="AF104" s="210"/>
    </row>
    <row r="105" spans="1:38" ht="8.1" customHeight="1" x14ac:dyDescent="0.2">
      <c r="A105" s="229"/>
      <c r="B105" s="221"/>
      <c r="C105" s="221"/>
      <c r="D105" s="221"/>
      <c r="E105" s="221"/>
      <c r="F105" s="222"/>
      <c r="G105" s="221"/>
      <c r="H105" s="520"/>
      <c r="I105" s="521"/>
      <c r="J105" s="520"/>
      <c r="K105" s="521"/>
      <c r="L105" s="520"/>
      <c r="M105" s="521"/>
      <c r="N105" s="520"/>
      <c r="O105" s="521"/>
      <c r="P105" s="520"/>
      <c r="Q105" s="521"/>
      <c r="R105" s="520"/>
      <c r="S105" s="521"/>
      <c r="T105" s="520"/>
      <c r="U105" s="521"/>
      <c r="V105" s="520"/>
      <c r="W105" s="521"/>
      <c r="X105" s="520"/>
      <c r="Y105" s="521"/>
      <c r="Z105" s="520"/>
      <c r="AA105" s="255"/>
      <c r="AB105" s="255"/>
      <c r="AC105" s="210"/>
      <c r="AD105" s="213"/>
      <c r="AE105" s="211"/>
      <c r="AF105" s="210"/>
    </row>
    <row r="106" spans="1:38" ht="12.75" customHeight="1" x14ac:dyDescent="0.2">
      <c r="A106" s="229"/>
      <c r="B106" s="646"/>
      <c r="C106" s="646"/>
      <c r="D106" s="646"/>
      <c r="E106" s="646"/>
      <c r="F106" s="248"/>
      <c r="G106" s="221"/>
      <c r="H106" s="421"/>
      <c r="I106" s="255"/>
      <c r="J106" s="421"/>
      <c r="K106" s="255"/>
      <c r="L106" s="421"/>
      <c r="M106" s="255"/>
      <c r="N106" s="421"/>
      <c r="O106" s="255"/>
      <c r="P106" s="421"/>
      <c r="Q106" s="255"/>
      <c r="R106" s="421"/>
      <c r="S106" s="255"/>
      <c r="T106" s="421"/>
      <c r="U106" s="255"/>
      <c r="V106" s="421"/>
      <c r="W106" s="255"/>
      <c r="X106" s="421"/>
      <c r="Y106" s="255"/>
      <c r="Z106" s="421"/>
      <c r="AA106" s="255"/>
      <c r="AB106" s="481" t="e">
        <f>SUMPRODUCT($H$133:$Z$133,H106:Z106)</f>
        <v>#N/A</v>
      </c>
      <c r="AC106" s="210"/>
      <c r="AD106" s="213"/>
      <c r="AE106" s="211"/>
      <c r="AF106" s="210"/>
    </row>
    <row r="107" spans="1:38" ht="12.75" customHeight="1" x14ac:dyDescent="0.2">
      <c r="A107" s="229"/>
      <c r="B107" s="647"/>
      <c r="C107" s="647"/>
      <c r="D107" s="647"/>
      <c r="E107" s="647"/>
      <c r="F107" s="248"/>
      <c r="G107" s="221"/>
      <c r="H107" s="421"/>
      <c r="I107" s="255"/>
      <c r="J107" s="421"/>
      <c r="K107" s="255"/>
      <c r="L107" s="421"/>
      <c r="M107" s="255"/>
      <c r="N107" s="421"/>
      <c r="O107" s="255"/>
      <c r="P107" s="421"/>
      <c r="Q107" s="255"/>
      <c r="R107" s="421"/>
      <c r="S107" s="255"/>
      <c r="T107" s="421"/>
      <c r="U107" s="255"/>
      <c r="V107" s="421"/>
      <c r="W107" s="255"/>
      <c r="X107" s="421"/>
      <c r="Y107" s="255"/>
      <c r="Z107" s="421"/>
      <c r="AA107" s="255"/>
      <c r="AB107" s="481" t="e">
        <f>SUMPRODUCT($H$133:$Z$133,H107:Z107)</f>
        <v>#N/A</v>
      </c>
      <c r="AC107" s="210"/>
      <c r="AD107" s="213"/>
      <c r="AE107" s="211"/>
      <c r="AF107" s="210"/>
    </row>
    <row r="108" spans="1:38" ht="12.75" customHeight="1" x14ac:dyDescent="0.2">
      <c r="A108" s="229"/>
      <c r="B108" s="647"/>
      <c r="C108" s="647"/>
      <c r="D108" s="647"/>
      <c r="E108" s="647"/>
      <c r="F108" s="248"/>
      <c r="G108" s="221"/>
      <c r="H108" s="421"/>
      <c r="I108" s="255"/>
      <c r="J108" s="421"/>
      <c r="K108" s="255"/>
      <c r="L108" s="421"/>
      <c r="M108" s="255"/>
      <c r="N108" s="421"/>
      <c r="O108" s="255"/>
      <c r="P108" s="421"/>
      <c r="Q108" s="255"/>
      <c r="R108" s="421"/>
      <c r="S108" s="255"/>
      <c r="T108" s="421"/>
      <c r="U108" s="255"/>
      <c r="V108" s="421"/>
      <c r="W108" s="255"/>
      <c r="X108" s="421"/>
      <c r="Y108" s="255"/>
      <c r="Z108" s="421"/>
      <c r="AA108" s="255"/>
      <c r="AB108" s="481" t="e">
        <f>SUMPRODUCT($H$133:$Z$133,H108:Z108)</f>
        <v>#N/A</v>
      </c>
      <c r="AC108" s="210"/>
      <c r="AD108" s="213"/>
      <c r="AE108" s="211"/>
      <c r="AF108" s="210"/>
    </row>
    <row r="109" spans="1:38" ht="8.1" customHeight="1" x14ac:dyDescent="0.2">
      <c r="A109" s="253"/>
      <c r="B109" s="254"/>
      <c r="C109" s="254"/>
      <c r="D109" s="254"/>
      <c r="E109" s="254"/>
      <c r="F109" s="257"/>
      <c r="G109" s="258"/>
      <c r="H109" s="255"/>
      <c r="I109" s="255"/>
      <c r="J109" s="255"/>
      <c r="K109" s="255"/>
      <c r="L109" s="255"/>
      <c r="M109" s="255"/>
      <c r="N109" s="255"/>
      <c r="O109" s="255"/>
      <c r="P109" s="255"/>
      <c r="Q109" s="255"/>
      <c r="R109" s="255"/>
      <c r="S109" s="255"/>
      <c r="T109" s="255"/>
      <c r="U109" s="255"/>
      <c r="V109" s="255"/>
      <c r="W109" s="255"/>
      <c r="X109" s="255"/>
      <c r="Y109" s="255"/>
      <c r="Z109" s="255"/>
      <c r="AA109" s="255"/>
      <c r="AB109" s="255"/>
      <c r="AC109" s="210"/>
      <c r="AD109" s="213"/>
      <c r="AE109" s="211"/>
      <c r="AF109" s="210"/>
    </row>
    <row r="110" spans="1:38" ht="12.75" customHeight="1" x14ac:dyDescent="0.25">
      <c r="A110" s="226" t="s">
        <v>150</v>
      </c>
      <c r="B110" s="245"/>
      <c r="C110" s="245"/>
      <c r="D110" s="221"/>
      <c r="E110" s="221"/>
      <c r="F110" s="245"/>
      <c r="G110" s="246" t="str">
        <f>IF(SUM(H110:P110)&gt;650,"Zuviel EFB/IZU !","")</f>
        <v/>
      </c>
      <c r="H110" s="487">
        <f>IF(H106+H107+H108&gt;650,650,H106+H107+H108)</f>
        <v>0</v>
      </c>
      <c r="I110" s="484"/>
      <c r="J110" s="487">
        <f>IF(J106+J107+J108&gt;650,650,J106+J107+J108)</f>
        <v>0</v>
      </c>
      <c r="K110" s="484"/>
      <c r="L110" s="487">
        <f>IF(L106+L107+L108&gt;650,650,L106+L107+L108)</f>
        <v>0</v>
      </c>
      <c r="M110" s="484"/>
      <c r="N110" s="487">
        <f>IF(N106+N107+N108&gt;650,650,N106+N107+N108)</f>
        <v>0</v>
      </c>
      <c r="O110" s="484"/>
      <c r="P110" s="487">
        <f>IF(P106+P107+P108&gt;650,650,P106+P107+P108)</f>
        <v>0</v>
      </c>
      <c r="Q110" s="484"/>
      <c r="R110" s="487">
        <f>IF(R106+R107+R108&gt;650,650,R106+R107+R108)</f>
        <v>0</v>
      </c>
      <c r="S110" s="484"/>
      <c r="T110" s="487">
        <f>IF(T106+T107+T108&gt;650,650,T106+T107+T108)</f>
        <v>0</v>
      </c>
      <c r="U110" s="484"/>
      <c r="V110" s="487">
        <f>IF(V106+V107+V108&gt;650,650,V106+V107+V108)</f>
        <v>0</v>
      </c>
      <c r="W110" s="484"/>
      <c r="X110" s="487">
        <f>IF(X106+X107+X108&gt;650,650,X106+X107+X108)</f>
        <v>0</v>
      </c>
      <c r="Y110" s="484"/>
      <c r="Z110" s="487">
        <f>IF(Z106+Z107+Z108&gt;650,650,Z106+Z107+Z108)</f>
        <v>0</v>
      </c>
      <c r="AA110" s="484"/>
      <c r="AB110" s="487" t="e">
        <f>SUMPRODUCT($H$133:$Z$133,H110:Z110)</f>
        <v>#N/A</v>
      </c>
      <c r="AC110" s="210"/>
      <c r="AD110" s="213"/>
      <c r="AE110" s="211"/>
      <c r="AF110" s="210"/>
    </row>
    <row r="111" spans="1:38" ht="8.1" customHeight="1" x14ac:dyDescent="0.25">
      <c r="A111" s="256"/>
      <c r="B111" s="256"/>
      <c r="C111" s="256"/>
      <c r="D111" s="256"/>
      <c r="E111" s="256"/>
      <c r="F111" s="256"/>
      <c r="G111" s="256"/>
      <c r="H111" s="522"/>
      <c r="I111" s="522"/>
      <c r="J111" s="522"/>
      <c r="K111" s="522"/>
      <c r="L111" s="522"/>
      <c r="M111" s="522"/>
      <c r="N111" s="522"/>
      <c r="O111" s="522"/>
      <c r="P111" s="522"/>
      <c r="Q111" s="522"/>
      <c r="R111" s="522"/>
      <c r="S111" s="522"/>
      <c r="T111" s="522"/>
      <c r="U111" s="522"/>
      <c r="V111" s="522"/>
      <c r="W111" s="522"/>
      <c r="X111" s="522"/>
      <c r="Y111" s="522"/>
      <c r="Z111" s="522"/>
      <c r="AA111" s="522"/>
      <c r="AB111" s="522"/>
      <c r="AC111" s="214"/>
      <c r="AD111" s="213"/>
      <c r="AE111" s="211"/>
      <c r="AF111" s="210"/>
    </row>
    <row r="112" spans="1:38" ht="15.75" customHeight="1" thickBot="1" x14ac:dyDescent="0.3">
      <c r="A112" s="249" t="s">
        <v>172</v>
      </c>
      <c r="B112" s="250"/>
      <c r="C112" s="250"/>
      <c r="D112" s="250"/>
      <c r="E112" s="250"/>
      <c r="F112" s="250"/>
      <c r="G112" s="250"/>
      <c r="H112" s="523" t="e">
        <f>+H102-H110</f>
        <v>#N/A</v>
      </c>
      <c r="I112" s="585"/>
      <c r="J112" s="523" t="e">
        <f t="shared" ref="J112:Z112" si="7">+J102-J110</f>
        <v>#N/A</v>
      </c>
      <c r="K112" s="585"/>
      <c r="L112" s="523" t="e">
        <f t="shared" si="7"/>
        <v>#N/A</v>
      </c>
      <c r="M112" s="585"/>
      <c r="N112" s="523" t="e">
        <f t="shared" si="7"/>
        <v>#N/A</v>
      </c>
      <c r="O112" s="585"/>
      <c r="P112" s="523" t="e">
        <f t="shared" si="7"/>
        <v>#N/A</v>
      </c>
      <c r="Q112" s="585"/>
      <c r="R112" s="523" t="e">
        <f t="shared" si="7"/>
        <v>#N/A</v>
      </c>
      <c r="S112" s="585"/>
      <c r="T112" s="523" t="e">
        <f t="shared" si="7"/>
        <v>#N/A</v>
      </c>
      <c r="U112" s="585"/>
      <c r="V112" s="523" t="e">
        <f t="shared" si="7"/>
        <v>#N/A</v>
      </c>
      <c r="W112" s="585"/>
      <c r="X112" s="523" t="e">
        <f t="shared" si="7"/>
        <v>#N/A</v>
      </c>
      <c r="Y112" s="585"/>
      <c r="Z112" s="523" t="e">
        <f t="shared" si="7"/>
        <v>#N/A</v>
      </c>
      <c r="AA112" s="524"/>
      <c r="AB112" s="523" t="e">
        <f>SUMPRODUCT($H$133:$Z$133,H112:Z112)</f>
        <v>#N/A</v>
      </c>
      <c r="AC112" s="210"/>
      <c r="AD112" s="212"/>
      <c r="AE112" s="211"/>
      <c r="AF112" s="210"/>
    </row>
    <row r="113" spans="1:43" ht="14.45" customHeight="1" x14ac:dyDescent="0.2">
      <c r="A113" s="188"/>
      <c r="B113" s="186"/>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210"/>
      <c r="AD113" s="212"/>
      <c r="AE113" s="211"/>
      <c r="AF113" s="210"/>
      <c r="AG113" s="186"/>
      <c r="AH113" s="186"/>
      <c r="AI113" s="186"/>
      <c r="AJ113" s="186"/>
      <c r="AK113" s="186"/>
      <c r="AL113" s="186"/>
      <c r="AM113" s="186"/>
      <c r="AN113" s="186"/>
      <c r="AO113" s="186"/>
      <c r="AP113" s="186"/>
      <c r="AQ113" s="186"/>
    </row>
    <row r="114" spans="1:43" ht="14.45" customHeight="1" x14ac:dyDescent="0.2">
      <c r="A114" s="525" t="s">
        <v>14</v>
      </c>
      <c r="B114" s="657" t="s">
        <v>436</v>
      </c>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210"/>
      <c r="AD114" s="212"/>
      <c r="AE114" s="211"/>
      <c r="AF114" s="210"/>
      <c r="AG114" s="186"/>
      <c r="AH114" s="186"/>
      <c r="AI114" s="186"/>
      <c r="AJ114" s="186"/>
      <c r="AK114" s="186"/>
      <c r="AL114" s="186"/>
      <c r="AM114" s="186"/>
      <c r="AN114" s="186"/>
      <c r="AO114" s="186"/>
      <c r="AP114" s="186"/>
      <c r="AQ114" s="186"/>
    </row>
    <row r="115" spans="1:43" ht="27.75" customHeight="1" x14ac:dyDescent="0.2">
      <c r="A115" s="506"/>
      <c r="B115" s="654" t="s">
        <v>475</v>
      </c>
      <c r="C115" s="654"/>
      <c r="D115" s="654"/>
      <c r="E115" s="654"/>
      <c r="F115" s="654"/>
      <c r="G115" s="654"/>
      <c r="H115" s="654"/>
      <c r="I115" s="654"/>
      <c r="J115" s="654"/>
      <c r="K115" s="654"/>
      <c r="L115" s="654"/>
      <c r="M115" s="654"/>
      <c r="N115" s="654"/>
      <c r="O115" s="654"/>
      <c r="P115" s="654"/>
      <c r="Q115" s="654"/>
      <c r="R115" s="654"/>
      <c r="S115" s="654"/>
      <c r="T115" s="654"/>
      <c r="U115" s="654"/>
      <c r="V115" s="654"/>
      <c r="W115" s="654"/>
      <c r="X115" s="654"/>
      <c r="Y115" s="654"/>
      <c r="Z115" s="654"/>
      <c r="AA115" s="654"/>
      <c r="AB115" s="654"/>
      <c r="AC115" s="210"/>
      <c r="AD115" s="212"/>
      <c r="AE115" s="211"/>
      <c r="AF115" s="210"/>
      <c r="AG115" s="186"/>
      <c r="AH115" s="186"/>
      <c r="AI115" s="186"/>
      <c r="AJ115" s="186"/>
      <c r="AK115" s="186"/>
      <c r="AL115" s="186"/>
      <c r="AM115" s="186"/>
      <c r="AN115" s="186"/>
      <c r="AO115" s="186"/>
      <c r="AP115" s="186"/>
      <c r="AQ115" s="186"/>
    </row>
    <row r="116" spans="1:43" ht="14.45" customHeight="1" x14ac:dyDescent="0.2">
      <c r="A116" s="506"/>
      <c r="B116" s="593" t="s">
        <v>437</v>
      </c>
      <c r="C116" s="507"/>
      <c r="D116" s="507"/>
      <c r="E116" s="507"/>
      <c r="F116" s="507"/>
      <c r="G116" s="507"/>
      <c r="H116" s="507"/>
      <c r="I116" s="507"/>
      <c r="J116" s="507"/>
      <c r="K116" s="507"/>
      <c r="L116" s="507"/>
      <c r="M116" s="507"/>
      <c r="N116" s="507"/>
      <c r="O116" s="507"/>
      <c r="P116" s="507"/>
      <c r="Q116" s="507"/>
      <c r="R116" s="507"/>
      <c r="S116" s="507"/>
      <c r="T116" s="507"/>
      <c r="U116" s="507"/>
      <c r="V116" s="507"/>
      <c r="W116" s="507"/>
      <c r="X116" s="507"/>
      <c r="Y116" s="507"/>
      <c r="Z116" s="507"/>
      <c r="AA116" s="507"/>
      <c r="AB116" s="507"/>
      <c r="AC116" s="210"/>
      <c r="AD116" s="212"/>
      <c r="AE116" s="211"/>
      <c r="AF116" s="210"/>
      <c r="AG116" s="186"/>
      <c r="AH116" s="186"/>
      <c r="AI116" s="186"/>
      <c r="AJ116" s="186"/>
      <c r="AK116" s="186"/>
      <c r="AL116" s="186"/>
      <c r="AM116" s="186"/>
      <c r="AN116" s="186"/>
      <c r="AO116" s="186"/>
      <c r="AP116" s="186"/>
      <c r="AQ116" s="186"/>
    </row>
    <row r="117" spans="1:43" ht="14.45" customHeight="1" x14ac:dyDescent="0.2">
      <c r="A117" s="508"/>
      <c r="B117" s="593" t="s">
        <v>438</v>
      </c>
      <c r="C117" s="507"/>
      <c r="D117" s="507"/>
      <c r="E117" s="507"/>
      <c r="F117" s="507"/>
      <c r="G117" s="507"/>
      <c r="H117" s="507"/>
      <c r="I117" s="507"/>
      <c r="J117" s="507"/>
      <c r="K117" s="507"/>
      <c r="L117" s="507"/>
      <c r="M117" s="507"/>
      <c r="N117" s="507"/>
      <c r="O117" s="507"/>
      <c r="P117" s="507"/>
      <c r="Q117" s="507"/>
      <c r="R117" s="507"/>
      <c r="S117" s="507"/>
      <c r="T117" s="507"/>
      <c r="U117" s="507"/>
      <c r="V117" s="507"/>
      <c r="W117" s="507"/>
      <c r="X117" s="507"/>
      <c r="Y117" s="507"/>
      <c r="Z117" s="507"/>
      <c r="AA117" s="507"/>
      <c r="AB117" s="507"/>
      <c r="AC117" s="186"/>
      <c r="AD117" s="208"/>
      <c r="AE117" s="209"/>
      <c r="AF117" s="186"/>
      <c r="AG117" s="186"/>
      <c r="AH117" s="186"/>
      <c r="AI117" s="186"/>
      <c r="AJ117" s="186"/>
      <c r="AK117" s="186"/>
      <c r="AL117" s="208"/>
      <c r="AM117" s="208"/>
      <c r="AN117" s="208"/>
      <c r="AO117" s="208"/>
      <c r="AP117" s="208"/>
      <c r="AQ117" s="208"/>
    </row>
    <row r="118" spans="1:43" ht="14.45" customHeight="1" x14ac:dyDescent="0.2">
      <c r="A118" s="499"/>
      <c r="B118" s="593" t="s">
        <v>439</v>
      </c>
      <c r="C118" s="507"/>
      <c r="D118" s="507"/>
      <c r="E118" s="507"/>
      <c r="F118" s="507"/>
      <c r="G118" s="507"/>
      <c r="H118" s="507"/>
      <c r="I118" s="651" t="s">
        <v>434</v>
      </c>
      <c r="J118" s="652"/>
      <c r="K118" s="652"/>
      <c r="L118" s="652"/>
      <c r="M118" s="652"/>
      <c r="N118" s="652"/>
      <c r="O118" s="652"/>
      <c r="P118" s="652"/>
      <c r="Q118" s="652"/>
      <c r="R118" s="652"/>
      <c r="S118" s="652"/>
      <c r="T118" s="652"/>
      <c r="U118" s="652"/>
      <c r="V118" s="652"/>
      <c r="W118" s="652"/>
      <c r="X118" s="652"/>
      <c r="Y118" s="652"/>
      <c r="Z118" s="652"/>
      <c r="AA118" s="652"/>
      <c r="AB118" s="652"/>
      <c r="AC118" s="186"/>
      <c r="AD118" s="208"/>
      <c r="AE118" s="209"/>
      <c r="AF118" s="186"/>
      <c r="AG118" s="186"/>
      <c r="AH118" s="186"/>
      <c r="AI118" s="186"/>
      <c r="AJ118" s="186"/>
      <c r="AK118" s="186"/>
      <c r="AL118" s="208"/>
      <c r="AM118" s="208"/>
      <c r="AN118" s="208"/>
      <c r="AO118" s="208"/>
      <c r="AP118" s="208"/>
      <c r="AQ118" s="208"/>
    </row>
    <row r="119" spans="1:43" ht="5.25" customHeight="1" x14ac:dyDescent="0.2">
      <c r="A119" s="500"/>
      <c r="B119" s="656"/>
      <c r="C119" s="656"/>
      <c r="D119" s="656"/>
      <c r="E119" s="656"/>
      <c r="F119" s="656"/>
      <c r="G119" s="656"/>
      <c r="H119" s="656"/>
      <c r="I119" s="656"/>
      <c r="J119" s="656"/>
      <c r="K119" s="656"/>
      <c r="L119" s="656"/>
      <c r="M119" s="656"/>
      <c r="N119" s="656"/>
      <c r="O119" s="656"/>
      <c r="P119" s="656"/>
      <c r="Q119" s="186"/>
      <c r="R119" s="186"/>
      <c r="S119" s="186"/>
      <c r="T119" s="186"/>
      <c r="U119" s="186"/>
      <c r="V119" s="186"/>
      <c r="W119" s="186"/>
      <c r="X119" s="186"/>
      <c r="Y119" s="186"/>
      <c r="Z119" s="186"/>
      <c r="AA119" s="186"/>
      <c r="AB119" s="186"/>
      <c r="AC119" s="186"/>
      <c r="AD119" s="208"/>
      <c r="AE119" s="209"/>
      <c r="AF119" s="186"/>
      <c r="AG119" s="186"/>
      <c r="AH119" s="186"/>
      <c r="AI119" s="186"/>
      <c r="AJ119" s="186"/>
      <c r="AK119" s="186"/>
      <c r="AL119" s="208"/>
      <c r="AM119" s="208"/>
      <c r="AN119" s="208"/>
      <c r="AO119" s="208"/>
      <c r="AP119" s="208"/>
      <c r="AQ119" s="208"/>
    </row>
    <row r="120" spans="1:43" ht="14.45" customHeight="1" x14ac:dyDescent="0.2">
      <c r="A120" s="526" t="s">
        <v>15</v>
      </c>
      <c r="B120" s="594" t="s">
        <v>476</v>
      </c>
      <c r="C120" s="509"/>
      <c r="D120" s="509"/>
      <c r="E120" s="509"/>
      <c r="F120" s="509"/>
      <c r="G120" s="509"/>
      <c r="H120" s="509"/>
      <c r="I120" s="509"/>
      <c r="J120" s="509"/>
      <c r="K120" s="509"/>
      <c r="L120" s="509"/>
      <c r="M120" s="509"/>
      <c r="N120" s="509"/>
      <c r="O120" s="509"/>
      <c r="P120" s="509"/>
      <c r="Q120" s="509"/>
      <c r="R120" s="509"/>
      <c r="S120" s="509"/>
      <c r="T120" s="509"/>
      <c r="U120" s="509"/>
      <c r="V120" s="509"/>
      <c r="W120" s="509"/>
      <c r="X120" s="509"/>
      <c r="Y120" s="509"/>
      <c r="Z120" s="509"/>
      <c r="AA120" s="509"/>
      <c r="AB120" s="509"/>
      <c r="AC120" s="186"/>
      <c r="AD120" s="208"/>
      <c r="AE120" s="209"/>
      <c r="AF120" s="186"/>
      <c r="AG120" s="186"/>
      <c r="AH120" s="186"/>
      <c r="AI120" s="186"/>
      <c r="AJ120" s="186"/>
      <c r="AK120" s="186"/>
      <c r="AL120" s="208"/>
      <c r="AM120" s="208"/>
      <c r="AN120" s="208"/>
      <c r="AO120" s="208"/>
      <c r="AP120" s="208"/>
      <c r="AQ120" s="208"/>
    </row>
    <row r="121" spans="1:43" ht="14.45" customHeight="1" x14ac:dyDescent="0.2">
      <c r="A121" s="510"/>
      <c r="B121" s="593" t="s">
        <v>440</v>
      </c>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186"/>
      <c r="AD121" s="208"/>
      <c r="AE121" s="209"/>
      <c r="AF121" s="186"/>
      <c r="AG121" s="186"/>
      <c r="AH121" s="186"/>
      <c r="AI121" s="186"/>
      <c r="AJ121" s="186"/>
      <c r="AK121" s="186"/>
      <c r="AL121" s="208"/>
      <c r="AM121" s="208"/>
      <c r="AN121" s="208"/>
      <c r="AO121" s="208"/>
      <c r="AP121" s="208"/>
      <c r="AQ121" s="208"/>
    </row>
    <row r="122" spans="1:43" ht="14.45" customHeight="1" x14ac:dyDescent="0.2">
      <c r="A122" s="511"/>
      <c r="B122" s="655" t="s">
        <v>441</v>
      </c>
      <c r="C122" s="655"/>
      <c r="D122" s="655"/>
      <c r="E122" s="655"/>
      <c r="F122" s="655"/>
      <c r="G122" s="655"/>
      <c r="H122" s="655"/>
      <c r="I122" s="655"/>
      <c r="J122" s="655"/>
      <c r="K122" s="655"/>
      <c r="L122" s="655"/>
      <c r="M122" s="655"/>
      <c r="N122" s="655"/>
      <c r="O122" s="655"/>
      <c r="P122" s="655"/>
      <c r="Q122" s="655"/>
      <c r="R122" s="655"/>
      <c r="S122" s="655"/>
      <c r="T122" s="655"/>
      <c r="U122" s="655"/>
      <c r="V122" s="655"/>
      <c r="W122" s="655"/>
      <c r="X122" s="655"/>
      <c r="Y122" s="655"/>
      <c r="Z122" s="655"/>
      <c r="AA122" s="655"/>
      <c r="AB122" s="655"/>
      <c r="AC122" s="186"/>
      <c r="AD122" s="208"/>
      <c r="AE122" s="209"/>
      <c r="AF122" s="186"/>
      <c r="AG122" s="186"/>
      <c r="AH122" s="186"/>
      <c r="AI122" s="186"/>
      <c r="AJ122" s="186"/>
      <c r="AK122" s="186"/>
      <c r="AL122" s="208"/>
      <c r="AM122" s="208"/>
      <c r="AN122" s="208"/>
      <c r="AO122" s="208"/>
      <c r="AP122" s="208"/>
      <c r="AQ122" s="208"/>
    </row>
    <row r="123" spans="1:43" ht="27.75" customHeight="1" x14ac:dyDescent="0.2">
      <c r="A123" s="511"/>
      <c r="B123" s="653" t="s">
        <v>477</v>
      </c>
      <c r="C123" s="653"/>
      <c r="D123" s="653"/>
      <c r="E123" s="653"/>
      <c r="F123" s="653"/>
      <c r="G123" s="653"/>
      <c r="H123" s="653"/>
      <c r="I123" s="653"/>
      <c r="J123" s="653"/>
      <c r="K123" s="653"/>
      <c r="L123" s="653"/>
      <c r="M123" s="653"/>
      <c r="N123" s="653"/>
      <c r="O123" s="653"/>
      <c r="P123" s="653"/>
      <c r="Q123" s="653"/>
      <c r="R123" s="653"/>
      <c r="S123" s="653"/>
      <c r="T123" s="653"/>
      <c r="U123" s="653"/>
      <c r="V123" s="653"/>
      <c r="W123" s="653"/>
      <c r="X123" s="653"/>
      <c r="Y123" s="653"/>
      <c r="Z123" s="653"/>
      <c r="AA123" s="653"/>
      <c r="AB123" s="653"/>
      <c r="AC123" s="186"/>
      <c r="AD123" s="208"/>
      <c r="AE123" s="209"/>
      <c r="AF123" s="186"/>
      <c r="AG123" s="186"/>
      <c r="AH123" s="186"/>
      <c r="AI123" s="186"/>
      <c r="AJ123" s="186"/>
      <c r="AK123" s="186"/>
      <c r="AL123" s="208"/>
      <c r="AM123" s="208"/>
      <c r="AN123" s="208"/>
      <c r="AO123" s="208"/>
      <c r="AP123" s="208"/>
      <c r="AQ123" s="208"/>
    </row>
    <row r="124" spans="1:43" s="502" customFormat="1" ht="14.45" customHeight="1" x14ac:dyDescent="0.2">
      <c r="A124" s="586"/>
      <c r="B124" s="587" t="s">
        <v>472</v>
      </c>
      <c r="C124" s="588"/>
      <c r="D124" s="588"/>
      <c r="E124" s="588"/>
      <c r="F124" s="588"/>
      <c r="G124" s="588"/>
      <c r="H124" s="588"/>
      <c r="I124" s="588"/>
      <c r="J124" s="588"/>
      <c r="K124" s="588"/>
      <c r="L124" s="588"/>
      <c r="M124" s="588"/>
      <c r="N124" s="588"/>
      <c r="O124" s="588"/>
      <c r="P124" s="588"/>
      <c r="Q124" s="588"/>
      <c r="R124" s="588"/>
      <c r="S124" s="588"/>
      <c r="T124" s="588"/>
      <c r="U124" s="588"/>
      <c r="V124" s="588"/>
      <c r="W124" s="588"/>
      <c r="X124" s="588"/>
      <c r="Y124" s="588"/>
      <c r="Z124" s="588"/>
      <c r="AA124" s="588"/>
      <c r="AB124" s="588"/>
      <c r="AC124" s="589"/>
      <c r="AD124" s="590"/>
      <c r="AE124" s="591"/>
      <c r="AF124" s="589"/>
      <c r="AG124" s="589"/>
      <c r="AH124" s="589"/>
      <c r="AI124" s="589"/>
      <c r="AJ124" s="589"/>
      <c r="AK124" s="589"/>
      <c r="AL124" s="590"/>
      <c r="AM124" s="590"/>
      <c r="AN124" s="590"/>
      <c r="AO124" s="590"/>
      <c r="AP124" s="590"/>
      <c r="AQ124" s="590"/>
    </row>
    <row r="125" spans="1:43" s="502" customFormat="1" ht="14.45" customHeight="1" x14ac:dyDescent="0.2">
      <c r="A125" s="586"/>
      <c r="B125" s="592" t="s">
        <v>473</v>
      </c>
      <c r="C125" s="588"/>
      <c r="D125" s="588"/>
      <c r="E125" s="588"/>
      <c r="F125" s="588"/>
      <c r="G125" s="588"/>
      <c r="H125" s="588"/>
      <c r="I125" s="588"/>
      <c r="J125" s="588"/>
      <c r="K125" s="588"/>
      <c r="L125" s="588"/>
      <c r="M125" s="588"/>
      <c r="N125" s="588"/>
      <c r="O125" s="588"/>
      <c r="P125" s="588"/>
      <c r="Q125" s="588"/>
      <c r="R125" s="588"/>
      <c r="S125" s="588"/>
      <c r="T125" s="588"/>
      <c r="U125" s="588"/>
      <c r="V125" s="588"/>
      <c r="W125" s="588"/>
      <c r="X125" s="588"/>
      <c r="Y125" s="588"/>
      <c r="Z125" s="588"/>
      <c r="AA125" s="588"/>
      <c r="AB125" s="588"/>
      <c r="AC125" s="589"/>
      <c r="AD125" s="590"/>
      <c r="AE125" s="591"/>
      <c r="AF125" s="589"/>
      <c r="AG125" s="589"/>
      <c r="AH125" s="589"/>
      <c r="AI125" s="589"/>
      <c r="AJ125" s="589"/>
      <c r="AK125" s="589"/>
      <c r="AL125" s="590"/>
      <c r="AM125" s="590"/>
      <c r="AN125" s="590"/>
      <c r="AO125" s="590"/>
      <c r="AP125" s="590"/>
      <c r="AQ125" s="590"/>
    </row>
    <row r="126" spans="1:43" s="502" customFormat="1" ht="14.45" customHeight="1" x14ac:dyDescent="0.2">
      <c r="A126" s="586"/>
      <c r="B126" s="592" t="s">
        <v>474</v>
      </c>
      <c r="C126" s="588"/>
      <c r="D126" s="588"/>
      <c r="E126" s="588"/>
      <c r="F126" s="588"/>
      <c r="G126" s="588"/>
      <c r="H126" s="588"/>
      <c r="I126" s="588"/>
      <c r="J126" s="588"/>
      <c r="K126" s="588"/>
      <c r="L126" s="588"/>
      <c r="M126" s="588"/>
      <c r="N126" s="588"/>
      <c r="O126" s="588"/>
      <c r="P126" s="588"/>
      <c r="Q126" s="588"/>
      <c r="R126" s="588"/>
      <c r="S126" s="588"/>
      <c r="T126" s="588"/>
      <c r="U126" s="588"/>
      <c r="V126" s="588"/>
      <c r="W126" s="588"/>
      <c r="X126" s="588"/>
      <c r="Y126" s="588"/>
      <c r="Z126" s="588"/>
      <c r="AA126" s="588"/>
      <c r="AB126" s="588"/>
      <c r="AC126" s="589"/>
      <c r="AD126" s="590"/>
      <c r="AE126" s="591"/>
      <c r="AF126" s="589"/>
      <c r="AG126" s="589"/>
      <c r="AH126" s="589"/>
      <c r="AI126" s="589"/>
      <c r="AJ126" s="589"/>
      <c r="AK126" s="589"/>
      <c r="AL126" s="590"/>
      <c r="AM126" s="590"/>
      <c r="AN126" s="590"/>
      <c r="AO126" s="590"/>
      <c r="AP126" s="590"/>
      <c r="AQ126" s="590"/>
    </row>
    <row r="127" spans="1:43" ht="14.25" hidden="1" customHeight="1" x14ac:dyDescent="0.2">
      <c r="A127" s="190"/>
      <c r="B127" s="186"/>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208"/>
      <c r="AE127" s="209"/>
      <c r="AF127" s="186"/>
      <c r="AG127" s="186"/>
      <c r="AH127" s="186"/>
      <c r="AI127" s="186"/>
      <c r="AJ127" s="186"/>
      <c r="AK127" s="186"/>
      <c r="AL127" s="208"/>
      <c r="AM127" s="208"/>
      <c r="AN127" s="208"/>
      <c r="AO127" s="208"/>
      <c r="AP127" s="208"/>
      <c r="AQ127" s="208"/>
    </row>
    <row r="128" spans="1:43" ht="14.25" hidden="1" customHeight="1" x14ac:dyDescent="0.2">
      <c r="A128" s="190"/>
      <c r="B128" s="186"/>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86"/>
      <c r="Z128" s="186"/>
      <c r="AA128" s="186"/>
      <c r="AB128" s="186"/>
      <c r="AC128" s="186"/>
      <c r="AD128" s="208"/>
      <c r="AE128" s="209"/>
      <c r="AF128" s="186"/>
      <c r="AG128" s="186"/>
      <c r="AH128" s="186"/>
      <c r="AI128" s="186"/>
      <c r="AJ128" s="186"/>
      <c r="AK128" s="186"/>
      <c r="AL128" s="208"/>
      <c r="AM128" s="208"/>
      <c r="AN128" s="208"/>
      <c r="AO128" s="208"/>
      <c r="AP128" s="208"/>
      <c r="AQ128" s="208"/>
    </row>
    <row r="129" spans="1:43" ht="14.25" hidden="1" x14ac:dyDescent="0.2">
      <c r="A129" s="190"/>
      <c r="B129" s="186"/>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86"/>
      <c r="Z129" s="186"/>
      <c r="AA129" s="186"/>
      <c r="AB129" s="186"/>
      <c r="AC129" s="186"/>
      <c r="AD129" s="208"/>
      <c r="AE129" s="198"/>
      <c r="AF129" s="186"/>
      <c r="AG129" s="186"/>
      <c r="AH129" s="186"/>
      <c r="AI129" s="186"/>
      <c r="AJ129" s="186"/>
      <c r="AK129" s="186"/>
      <c r="AL129" s="186"/>
      <c r="AM129" s="186"/>
      <c r="AN129" s="186"/>
      <c r="AO129" s="186"/>
      <c r="AP129" s="186"/>
      <c r="AQ129" s="186"/>
    </row>
    <row r="130" spans="1:43" ht="14.25" hidden="1" x14ac:dyDescent="0.2">
      <c r="A130" s="190"/>
      <c r="B130" s="186" t="s">
        <v>12</v>
      </c>
      <c r="C130" s="186"/>
      <c r="D130" s="186"/>
      <c r="E130" s="186"/>
      <c r="F130" s="186"/>
      <c r="G130" s="186"/>
      <c r="H130" s="266">
        <f>IF(H9&lt;&gt;0,1,0)</f>
        <v>1</v>
      </c>
      <c r="I130" s="266"/>
      <c r="J130" s="266">
        <f>IF(J9&lt;&gt;0,1,0)</f>
        <v>0</v>
      </c>
      <c r="K130" s="266"/>
      <c r="L130" s="266">
        <f>IF(L9&lt;&gt;0,1,0)</f>
        <v>0</v>
      </c>
      <c r="M130" s="266"/>
      <c r="N130" s="266">
        <f>IF(N9&lt;&gt;0,1,0)</f>
        <v>0</v>
      </c>
      <c r="O130" s="266"/>
      <c r="P130" s="266">
        <f>IF(P9&lt;&gt;0,1,0)</f>
        <v>0</v>
      </c>
      <c r="Q130" s="266"/>
      <c r="R130" s="266">
        <f>IF(R9&lt;&gt;0,1,0)</f>
        <v>0</v>
      </c>
      <c r="S130" s="266"/>
      <c r="T130" s="266">
        <f>IF(T9&lt;&gt;0,1,0)</f>
        <v>0</v>
      </c>
      <c r="U130" s="266"/>
      <c r="V130" s="266">
        <f>IF(V9&lt;&gt;0,1,0)</f>
        <v>0</v>
      </c>
      <c r="W130" s="266"/>
      <c r="X130" s="266">
        <f>IF(X9&lt;&gt;0,1,0)</f>
        <v>0</v>
      </c>
      <c r="Y130" s="266"/>
      <c r="Z130" s="266">
        <f>IF(Z9&lt;&gt;0,1,0)</f>
        <v>0</v>
      </c>
      <c r="AA130" s="186"/>
      <c r="AB130" s="186"/>
      <c r="AC130" s="186"/>
      <c r="AD130" s="208"/>
      <c r="AE130" s="198"/>
      <c r="AF130" s="186"/>
      <c r="AG130" s="186"/>
      <c r="AH130" s="186"/>
      <c r="AI130" s="186"/>
      <c r="AJ130" s="186"/>
      <c r="AK130" s="186"/>
      <c r="AL130" s="186"/>
      <c r="AM130" s="186"/>
      <c r="AN130" s="186"/>
      <c r="AO130" s="186"/>
      <c r="AP130" s="186"/>
      <c r="AQ130" s="186"/>
    </row>
    <row r="131" spans="1:43" ht="14.25" hidden="1" x14ac:dyDescent="0.2">
      <c r="B131" s="186" t="s">
        <v>10</v>
      </c>
      <c r="C131" s="186"/>
      <c r="D131" s="186"/>
      <c r="E131" s="186"/>
      <c r="F131" s="186"/>
      <c r="G131" s="186"/>
      <c r="H131" s="219" t="e">
        <f>IF(AND(H9=$AG$190,H102&gt;0),1,0)</f>
        <v>#N/A</v>
      </c>
      <c r="I131" s="219"/>
      <c r="J131" s="219" t="e">
        <f>IF(AND(J9=$AG$190,J102&gt;0),1,0)</f>
        <v>#N/A</v>
      </c>
      <c r="K131" s="219"/>
      <c r="L131" s="219" t="e">
        <f>IF(AND(L9=$AG$190,L102&gt;0),1,0)</f>
        <v>#N/A</v>
      </c>
      <c r="M131" s="219"/>
      <c r="N131" s="219" t="e">
        <f>IF(AND(N9=$AG$190,N102&gt;0),1,0)</f>
        <v>#N/A</v>
      </c>
      <c r="O131" s="219"/>
      <c r="P131" s="219" t="e">
        <f>IF(AND(P9=$AG$190,P102&gt;0),1,0)</f>
        <v>#N/A</v>
      </c>
      <c r="Q131" s="219"/>
      <c r="R131" s="219" t="e">
        <f>IF(AND(R9=$AG$190,R102&gt;0),1,0)</f>
        <v>#N/A</v>
      </c>
      <c r="S131" s="219"/>
      <c r="T131" s="219" t="e">
        <f>IF(AND(T9=$AG$190,T102&gt;0),1,0)</f>
        <v>#N/A</v>
      </c>
      <c r="U131" s="219"/>
      <c r="V131" s="219" t="e">
        <f>IF(AND(V9=$AG$190,V102&gt;0),1,0)</f>
        <v>#N/A</v>
      </c>
      <c r="W131" s="219"/>
      <c r="X131" s="219" t="e">
        <f>IF(AND(X9=$AG$190,X102&gt;0),1,0)</f>
        <v>#N/A</v>
      </c>
      <c r="Y131" s="219"/>
      <c r="Z131" s="219" t="e">
        <f>IF(AND(Z9=$AG$190,Z102&gt;0),1,0)</f>
        <v>#N/A</v>
      </c>
      <c r="AA131" s="186"/>
      <c r="AB131" s="186"/>
    </row>
    <row r="132" spans="1:43" ht="14.25" hidden="1" x14ac:dyDescent="0.2">
      <c r="B132" s="186"/>
      <c r="C132" s="186" t="s">
        <v>17</v>
      </c>
      <c r="D132" s="186"/>
      <c r="E132" s="186"/>
      <c r="F132" s="186"/>
      <c r="G132" s="186"/>
      <c r="H132" s="267">
        <f>IF(H9=$AG$190,0,H102)</f>
        <v>0</v>
      </c>
      <c r="I132" s="268"/>
      <c r="J132" s="267" t="e">
        <f>IF(J9=$AG$190,0,J102)</f>
        <v>#N/A</v>
      </c>
      <c r="K132" s="268"/>
      <c r="L132" s="267" t="e">
        <f>IF(L9=$AG$190,0,L102)</f>
        <v>#N/A</v>
      </c>
      <c r="M132" s="268"/>
      <c r="N132" s="267" t="e">
        <f>IF(N9=$AG$190,0,N102)</f>
        <v>#N/A</v>
      </c>
      <c r="O132" s="268"/>
      <c r="P132" s="267" t="e">
        <f>IF(P9=$AG$190,0,P102)</f>
        <v>#N/A</v>
      </c>
      <c r="Q132" s="268"/>
      <c r="R132" s="267" t="e">
        <f>IF(R9=$AG$190,0,R102)</f>
        <v>#N/A</v>
      </c>
      <c r="S132" s="268"/>
      <c r="T132" s="267" t="e">
        <f>IF(T9=$AG$190,0,T102)</f>
        <v>#N/A</v>
      </c>
      <c r="U132" s="268"/>
      <c r="V132" s="267" t="e">
        <f>IF(V9=$AG$190,0,V102)</f>
        <v>#N/A</v>
      </c>
      <c r="W132" s="268"/>
      <c r="X132" s="267" t="e">
        <f>IF(X9=$AG$190,0,X102)</f>
        <v>#N/A</v>
      </c>
      <c r="Y132" s="268"/>
      <c r="Z132" s="267" t="e">
        <f>IF(Z9=$AG$190,0,Z102)</f>
        <v>#N/A</v>
      </c>
      <c r="AA132" s="186"/>
      <c r="AB132" s="186"/>
    </row>
    <row r="133" spans="1:43" ht="14.25" hidden="1" x14ac:dyDescent="0.2">
      <c r="B133" s="186"/>
      <c r="C133" s="186" t="s">
        <v>18</v>
      </c>
      <c r="D133" s="186"/>
      <c r="E133" s="186"/>
      <c r="F133" s="186"/>
      <c r="G133" s="186"/>
      <c r="H133" s="269">
        <f>IF(H132&gt;0,0,1)</f>
        <v>1</v>
      </c>
      <c r="I133" s="259"/>
      <c r="J133" s="269" t="e">
        <f>IF(J132&gt;0,0,1)</f>
        <v>#N/A</v>
      </c>
      <c r="K133" s="259"/>
      <c r="L133" s="269" t="e">
        <f>IF(L132&gt;0,0,1)</f>
        <v>#N/A</v>
      </c>
      <c r="M133" s="259"/>
      <c r="N133" s="269" t="e">
        <f>IF(N132&gt;0,0,1)</f>
        <v>#N/A</v>
      </c>
      <c r="O133" s="259"/>
      <c r="P133" s="269" t="e">
        <f>IF(P132&gt;0,0,1)</f>
        <v>#N/A</v>
      </c>
      <c r="Q133" s="259"/>
      <c r="R133" s="269" t="e">
        <f>IF(R132&gt;0,0,1)</f>
        <v>#N/A</v>
      </c>
      <c r="S133" s="259"/>
      <c r="T133" s="269" t="e">
        <f>IF(T132&gt;0,0,1)</f>
        <v>#N/A</v>
      </c>
      <c r="U133" s="259"/>
      <c r="V133" s="269" t="e">
        <f>IF(V132&gt;0,0,1)</f>
        <v>#N/A</v>
      </c>
      <c r="W133" s="259"/>
      <c r="X133" s="269" t="e">
        <f>IF(X132&gt;0,0,1)</f>
        <v>#N/A</v>
      </c>
      <c r="Y133" s="259"/>
      <c r="Z133" s="269" t="e">
        <f>IF(Z132&gt;0,0,1)</f>
        <v>#N/A</v>
      </c>
      <c r="AA133" s="186"/>
      <c r="AB133" s="186"/>
    </row>
    <row r="134" spans="1:43" ht="14.25" hidden="1" x14ac:dyDescent="0.2">
      <c r="B134" s="186"/>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row>
    <row r="135" spans="1:43" ht="14.25" hidden="1" x14ac:dyDescent="0.2">
      <c r="B135" s="186"/>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row>
    <row r="136" spans="1:43" hidden="1" x14ac:dyDescent="0.2"/>
    <row r="137" spans="1:43" hidden="1" x14ac:dyDescent="0.2"/>
    <row r="138" spans="1:43" hidden="1" x14ac:dyDescent="0.2"/>
    <row r="139" spans="1:43" hidden="1" x14ac:dyDescent="0.2"/>
    <row r="140" spans="1:43" hidden="1" x14ac:dyDescent="0.2"/>
    <row r="141" spans="1:43" hidden="1" x14ac:dyDescent="0.2"/>
    <row r="142" spans="1:43" hidden="1" x14ac:dyDescent="0.2"/>
    <row r="143" spans="1:43" hidden="1" x14ac:dyDescent="0.2"/>
    <row r="144" spans="1:43" hidden="1" x14ac:dyDescent="0.2"/>
    <row r="145" spans="31:46" hidden="1" x14ac:dyDescent="0.2"/>
    <row r="146" spans="31:46" hidden="1" x14ac:dyDescent="0.2"/>
    <row r="147" spans="31:46" hidden="1" x14ac:dyDescent="0.2"/>
    <row r="148" spans="31:46" hidden="1" x14ac:dyDescent="0.2"/>
    <row r="149" spans="31:46" hidden="1" x14ac:dyDescent="0.2"/>
    <row r="150" spans="31:46" hidden="1" x14ac:dyDescent="0.2"/>
    <row r="151" spans="31:46" hidden="1" x14ac:dyDescent="0.2"/>
    <row r="152" spans="31:46" hidden="1" x14ac:dyDescent="0.2"/>
    <row r="153" spans="31:46" hidden="1" x14ac:dyDescent="0.2"/>
    <row r="154" spans="31:46" hidden="1" x14ac:dyDescent="0.2"/>
    <row r="155" spans="31:46" hidden="1" x14ac:dyDescent="0.2"/>
    <row r="156" spans="31:46" hidden="1" x14ac:dyDescent="0.2"/>
    <row r="157" spans="31:46" hidden="1" x14ac:dyDescent="0.2"/>
    <row r="158" spans="31:46" ht="14.25" hidden="1" x14ac:dyDescent="0.2">
      <c r="AE158" s="198"/>
      <c r="AF158" s="186"/>
      <c r="AG158" s="186"/>
      <c r="AH158" s="251"/>
      <c r="AI158" s="251"/>
      <c r="AJ158" s="251"/>
      <c r="AK158" s="251"/>
      <c r="AL158" s="251"/>
      <c r="AM158" s="186"/>
      <c r="AN158" s="186"/>
      <c r="AO158" s="186"/>
      <c r="AP158" s="186"/>
      <c r="AQ158" s="186"/>
      <c r="AR158" s="186"/>
      <c r="AS158" s="186"/>
      <c r="AT158" s="186"/>
    </row>
    <row r="159" spans="31:46" hidden="1" x14ac:dyDescent="0.2"/>
    <row r="160" spans="31:46" hidden="1" x14ac:dyDescent="0.2"/>
    <row r="161" spans="31:46" hidden="1" x14ac:dyDescent="0.2"/>
    <row r="162" spans="31:46" ht="14.25" hidden="1" x14ac:dyDescent="0.2">
      <c r="AE162" s="252"/>
      <c r="AF162" s="252"/>
      <c r="AG162" s="252"/>
      <c r="AH162" s="252"/>
      <c r="AI162" s="252"/>
      <c r="AJ162" s="252"/>
      <c r="AK162" s="252"/>
      <c r="AL162" s="252"/>
      <c r="AM162" s="252"/>
      <c r="AN162" s="252"/>
      <c r="AO162" s="252"/>
      <c r="AP162" s="252"/>
      <c r="AQ162" s="252"/>
      <c r="AR162" s="252"/>
      <c r="AS162" s="252"/>
      <c r="AT162" s="252"/>
    </row>
    <row r="163" spans="31:46" ht="14.25" hidden="1" x14ac:dyDescent="0.2">
      <c r="AE163" s="252"/>
      <c r="AF163" s="252"/>
      <c r="AG163" s="252"/>
      <c r="AH163" s="252"/>
      <c r="AI163" s="252"/>
      <c r="AJ163" s="252"/>
      <c r="AK163" s="252"/>
      <c r="AL163" s="252"/>
      <c r="AM163" s="252"/>
      <c r="AN163" s="252"/>
      <c r="AO163" s="252"/>
      <c r="AP163" s="252"/>
      <c r="AQ163" s="252"/>
      <c r="AR163" s="252"/>
      <c r="AS163" s="252"/>
      <c r="AT163" s="252"/>
    </row>
    <row r="164" spans="31:46" ht="14.25" hidden="1" x14ac:dyDescent="0.2">
      <c r="AE164" s="252"/>
      <c r="AF164" s="282"/>
      <c r="AG164" s="325">
        <v>1</v>
      </c>
      <c r="AH164" s="325">
        <v>2</v>
      </c>
      <c r="AI164" s="325">
        <v>3</v>
      </c>
      <c r="AJ164" s="325">
        <v>4</v>
      </c>
      <c r="AK164" s="325">
        <v>5</v>
      </c>
      <c r="AL164" s="325">
        <v>6</v>
      </c>
      <c r="AM164" s="325">
        <v>7</v>
      </c>
      <c r="AN164" s="326">
        <v>8</v>
      </c>
      <c r="AO164" s="326">
        <v>9</v>
      </c>
      <c r="AP164" s="326">
        <v>10</v>
      </c>
      <c r="AQ164" s="326">
        <v>11</v>
      </c>
      <c r="AR164" s="326">
        <v>12</v>
      </c>
      <c r="AS164" s="326">
        <v>13</v>
      </c>
      <c r="AT164" s="252"/>
    </row>
    <row r="165" spans="31:46" ht="14.25" hidden="1" x14ac:dyDescent="0.2">
      <c r="AE165" s="252"/>
      <c r="AF165" s="325">
        <v>1</v>
      </c>
      <c r="AG165" s="284">
        <f>ROUND('Budget Unterstützungseinheit'!O152,0)</f>
        <v>849</v>
      </c>
      <c r="AH165" s="284"/>
      <c r="AI165" s="284"/>
      <c r="AJ165" s="284"/>
      <c r="AK165" s="284"/>
      <c r="AL165" s="284"/>
      <c r="AM165" s="284"/>
      <c r="AN165" s="284"/>
      <c r="AO165" s="284"/>
      <c r="AP165" s="284"/>
      <c r="AQ165" s="284"/>
      <c r="AR165" s="284"/>
      <c r="AS165" s="284"/>
      <c r="AT165" s="252"/>
    </row>
    <row r="166" spans="31:46" ht="14.25" hidden="1" x14ac:dyDescent="0.2">
      <c r="AE166" s="252"/>
      <c r="AF166" s="325">
        <v>2</v>
      </c>
      <c r="AG166" s="284">
        <f>ROUND('Budget Unterstützungseinheit'!O153,0)</f>
        <v>650</v>
      </c>
      <c r="AH166" s="284">
        <f>ROUND('Budget Unterstützungseinheit'!P153,0)</f>
        <v>1299</v>
      </c>
      <c r="AI166" s="284"/>
      <c r="AJ166" s="284"/>
      <c r="AK166" s="284"/>
      <c r="AL166" s="284"/>
      <c r="AM166" s="284"/>
      <c r="AN166" s="284"/>
      <c r="AO166" s="284"/>
      <c r="AP166" s="284"/>
      <c r="AQ166" s="284"/>
      <c r="AR166" s="284"/>
      <c r="AS166" s="284"/>
      <c r="AT166" s="252"/>
    </row>
    <row r="167" spans="31:46" ht="14.25" hidden="1" x14ac:dyDescent="0.2">
      <c r="AE167" s="252"/>
      <c r="AF167" s="325">
        <v>3</v>
      </c>
      <c r="AG167" s="284">
        <f>ROUND('Budget Unterstützungseinheit'!O154,0)</f>
        <v>526</v>
      </c>
      <c r="AH167" s="284">
        <f>ROUND('Budget Unterstützungseinheit'!P154,0)</f>
        <v>1053</v>
      </c>
      <c r="AI167" s="284">
        <f>ROUND('Budget Unterstützungseinheit'!Q154,0)</f>
        <v>1579</v>
      </c>
      <c r="AJ167" s="284"/>
      <c r="AK167" s="284"/>
      <c r="AL167" s="284"/>
      <c r="AM167" s="284"/>
      <c r="AN167" s="284"/>
      <c r="AO167" s="284"/>
      <c r="AP167" s="284"/>
      <c r="AQ167" s="284"/>
      <c r="AR167" s="284"/>
      <c r="AS167" s="284"/>
      <c r="AT167" s="252"/>
    </row>
    <row r="168" spans="31:46" ht="14.25" hidden="1" x14ac:dyDescent="0.2">
      <c r="AE168" s="252"/>
      <c r="AF168" s="325">
        <v>4</v>
      </c>
      <c r="AG168" s="284">
        <f>ROUND('Budget Unterstützungseinheit'!O155,0)</f>
        <v>454</v>
      </c>
      <c r="AH168" s="284">
        <f>ROUND('Budget Unterstützungseinheit'!P155,0)</f>
        <v>908</v>
      </c>
      <c r="AI168" s="284">
        <f>ROUND('Budget Unterstützungseinheit'!Q155,0)</f>
        <v>1362</v>
      </c>
      <c r="AJ168" s="284">
        <f>ROUND('Budget Unterstützungseinheit'!R155,0)</f>
        <v>1816</v>
      </c>
      <c r="AK168" s="284"/>
      <c r="AL168" s="284"/>
      <c r="AM168" s="284"/>
      <c r="AN168" s="284"/>
      <c r="AO168" s="284"/>
      <c r="AP168" s="284"/>
      <c r="AQ168" s="284"/>
      <c r="AR168" s="284"/>
      <c r="AS168" s="284"/>
      <c r="AT168" s="252"/>
    </row>
    <row r="169" spans="31:46" ht="14.25" hidden="1" x14ac:dyDescent="0.2">
      <c r="AE169" s="252"/>
      <c r="AF169" s="325">
        <v>5</v>
      </c>
      <c r="AG169" s="284">
        <f>ROUND('Budget Unterstützungseinheit'!O156,0)</f>
        <v>411</v>
      </c>
      <c r="AH169" s="284">
        <f>ROUND('Budget Unterstützungseinheit'!P156,0)</f>
        <v>822</v>
      </c>
      <c r="AI169" s="284">
        <f>ROUND('Budget Unterstützungseinheit'!Q156,0)</f>
        <v>1232</v>
      </c>
      <c r="AJ169" s="284">
        <f>ROUND('Budget Unterstützungseinheit'!R156,0)</f>
        <v>1643</v>
      </c>
      <c r="AK169" s="284">
        <f>ROUND('Budget Unterstützungseinheit'!S156,0)</f>
        <v>2054</v>
      </c>
      <c r="AL169" s="284"/>
      <c r="AM169" s="284"/>
      <c r="AN169" s="284"/>
      <c r="AO169" s="284"/>
      <c r="AP169" s="284"/>
      <c r="AQ169" s="284"/>
      <c r="AR169" s="284"/>
      <c r="AS169" s="284"/>
      <c r="AT169" s="252"/>
    </row>
    <row r="170" spans="31:46" ht="14.25" hidden="1" x14ac:dyDescent="0.2">
      <c r="AE170" s="252"/>
      <c r="AF170" s="325">
        <v>6</v>
      </c>
      <c r="AG170" s="284">
        <f>ROUND('Budget Unterstützungseinheit'!O157,0)</f>
        <v>371</v>
      </c>
      <c r="AH170" s="284">
        <f>ROUND('Budget Unterstützungseinheit'!P157,0)</f>
        <v>742</v>
      </c>
      <c r="AI170" s="284">
        <f>ROUND('Budget Unterstützungseinheit'!Q157,0)</f>
        <v>1114</v>
      </c>
      <c r="AJ170" s="284">
        <f>ROUND('Budget Unterstützungseinheit'!R157,0)</f>
        <v>1485</v>
      </c>
      <c r="AK170" s="284">
        <f>ROUND('Budget Unterstützungseinheit'!S157,0)</f>
        <v>1856</v>
      </c>
      <c r="AL170" s="284">
        <f>ROUND('Budget Unterstützungseinheit'!T157,0)</f>
        <v>2227</v>
      </c>
      <c r="AM170" s="284"/>
      <c r="AN170" s="284"/>
      <c r="AO170" s="284"/>
      <c r="AP170" s="284"/>
      <c r="AQ170" s="284"/>
      <c r="AR170" s="284"/>
      <c r="AS170" s="284"/>
      <c r="AT170" s="252"/>
    </row>
    <row r="171" spans="31:46" ht="14.25" hidden="1" x14ac:dyDescent="0.2">
      <c r="AE171" s="252"/>
      <c r="AF171" s="325">
        <v>7</v>
      </c>
      <c r="AG171" s="284">
        <f>ROUND('Budget Unterstützungseinheit'!O158,0)</f>
        <v>343</v>
      </c>
      <c r="AH171" s="284">
        <f>ROUND('Budget Unterstützungseinheit'!P158,0)</f>
        <v>686</v>
      </c>
      <c r="AI171" s="284">
        <f>ROUND('Budget Unterstützungseinheit'!Q158,0)</f>
        <v>1029</v>
      </c>
      <c r="AJ171" s="284">
        <f>ROUND('Budget Unterstützungseinheit'!R158,0)</f>
        <v>1371</v>
      </c>
      <c r="AK171" s="284">
        <f>ROUND('Budget Unterstützungseinheit'!S158,0)</f>
        <v>1714</v>
      </c>
      <c r="AL171" s="284">
        <f>ROUND('Budget Unterstützungseinheit'!T158,0)</f>
        <v>2057</v>
      </c>
      <c r="AM171" s="284">
        <f>ROUND('Budget Unterstützungseinheit'!U158,0)</f>
        <v>2400</v>
      </c>
      <c r="AN171" s="284"/>
      <c r="AO171" s="284"/>
      <c r="AP171" s="284"/>
      <c r="AQ171" s="284"/>
      <c r="AR171" s="284"/>
      <c r="AS171" s="284"/>
      <c r="AT171" s="252"/>
    </row>
    <row r="172" spans="31:46" ht="14.25" hidden="1" x14ac:dyDescent="0.2">
      <c r="AE172" s="252"/>
      <c r="AF172" s="326">
        <v>8</v>
      </c>
      <c r="AG172" s="284">
        <f>ROUND('Budget Unterstützungseinheit'!O159,0)</f>
        <v>322</v>
      </c>
      <c r="AH172" s="284">
        <f>ROUND('Budget Unterstützungseinheit'!P159,0)</f>
        <v>643</v>
      </c>
      <c r="AI172" s="284">
        <f>ROUND('Budget Unterstützungseinheit'!Q159,0)</f>
        <v>965</v>
      </c>
      <c r="AJ172" s="284">
        <f>ROUND('Budget Unterstützungseinheit'!R159,0)</f>
        <v>1287</v>
      </c>
      <c r="AK172" s="284">
        <f>ROUND('Budget Unterstützungseinheit'!S159,0)</f>
        <v>1608</v>
      </c>
      <c r="AL172" s="284">
        <f>ROUND('Budget Unterstützungseinheit'!T159,0)</f>
        <v>1929</v>
      </c>
      <c r="AM172" s="284">
        <f>ROUND('Budget Unterstützungseinheit'!U159,0)</f>
        <v>2251</v>
      </c>
      <c r="AN172" s="284">
        <f>ROUND('Budget Unterstützungseinheit'!V159,0)</f>
        <v>2573</v>
      </c>
      <c r="AO172" s="284"/>
      <c r="AP172" s="284"/>
      <c r="AQ172" s="284"/>
      <c r="AR172" s="284"/>
      <c r="AS172" s="284"/>
      <c r="AT172" s="252"/>
    </row>
    <row r="173" spans="31:46" ht="14.25" hidden="1" x14ac:dyDescent="0.2">
      <c r="AE173" s="252"/>
      <c r="AF173" s="326">
        <v>9</v>
      </c>
      <c r="AG173" s="284">
        <f>ROUND('Budget Unterstützungseinheit'!O160,0)</f>
        <v>305</v>
      </c>
      <c r="AH173" s="284">
        <f>ROUND('Budget Unterstützungseinheit'!P160,0)</f>
        <v>610</v>
      </c>
      <c r="AI173" s="284">
        <f>ROUND('Budget Unterstützungseinheit'!Q160,0)</f>
        <v>915</v>
      </c>
      <c r="AJ173" s="284">
        <f>ROUND('Budget Unterstützungseinheit'!R160,0)</f>
        <v>1220</v>
      </c>
      <c r="AK173" s="284">
        <f>ROUND('Budget Unterstützungseinheit'!S160,0)</f>
        <v>1526</v>
      </c>
      <c r="AL173" s="284">
        <f>ROUND('Budget Unterstützungseinheit'!T160,0)</f>
        <v>1830</v>
      </c>
      <c r="AM173" s="284">
        <f>ROUND('Budget Unterstützungseinheit'!U160,0)</f>
        <v>2135</v>
      </c>
      <c r="AN173" s="284">
        <f>ROUND('Budget Unterstützungseinheit'!V160,0)</f>
        <v>2440</v>
      </c>
      <c r="AO173" s="284">
        <f>ROUND('Budget Unterstützungseinheit'!W160,0)</f>
        <v>2746</v>
      </c>
      <c r="AP173" s="284"/>
      <c r="AQ173" s="284"/>
      <c r="AR173" s="284"/>
      <c r="AS173" s="284"/>
      <c r="AT173" s="252"/>
    </row>
    <row r="174" spans="31:46" ht="14.25" hidden="1" x14ac:dyDescent="0.2">
      <c r="AE174" s="252"/>
      <c r="AF174" s="326">
        <v>10</v>
      </c>
      <c r="AG174" s="284">
        <f>ROUND('Budget Unterstützungseinheit'!O161,0)</f>
        <v>292</v>
      </c>
      <c r="AH174" s="284">
        <f>ROUND('Budget Unterstützungseinheit'!P161,0)</f>
        <v>584</v>
      </c>
      <c r="AI174" s="284">
        <f>ROUND('Budget Unterstützungseinheit'!Q161,0)</f>
        <v>876</v>
      </c>
      <c r="AJ174" s="284">
        <f>ROUND('Budget Unterstützungseinheit'!R161,0)</f>
        <v>1168</v>
      </c>
      <c r="AK174" s="284">
        <f>ROUND('Budget Unterstützungseinheit'!S161,0)</f>
        <v>1460</v>
      </c>
      <c r="AL174" s="284">
        <f>ROUND('Budget Unterstützungseinheit'!T161,0)</f>
        <v>1751</v>
      </c>
      <c r="AM174" s="284">
        <f>ROUND('Budget Unterstützungseinheit'!U161,0)</f>
        <v>2043</v>
      </c>
      <c r="AN174" s="284">
        <f>ROUND('Budget Unterstützungseinheit'!V161,0)</f>
        <v>2334</v>
      </c>
      <c r="AO174" s="284">
        <f>ROUND('Budget Unterstützungseinheit'!W161,0)</f>
        <v>2626</v>
      </c>
      <c r="AP174" s="284">
        <f>ROUND('Budget Unterstützungseinheit'!X161,0)</f>
        <v>2919</v>
      </c>
      <c r="AQ174" s="284"/>
      <c r="AR174" s="284"/>
      <c r="AS174" s="284"/>
      <c r="AT174" s="252"/>
    </row>
    <row r="175" spans="31:46" ht="14.25" hidden="1" x14ac:dyDescent="0.2">
      <c r="AE175" s="252"/>
      <c r="AF175" s="326">
        <v>11</v>
      </c>
      <c r="AG175" s="284">
        <f>ROUND('Budget Unterstützungseinheit'!O162,0)</f>
        <v>281</v>
      </c>
      <c r="AH175" s="284">
        <f>ROUND('Budget Unterstützungseinheit'!P162,0)</f>
        <v>562</v>
      </c>
      <c r="AI175" s="284">
        <f>ROUND('Budget Unterstützungseinheit'!Q162,0)</f>
        <v>843</v>
      </c>
      <c r="AJ175" s="284">
        <f>ROUND('Budget Unterstützungseinheit'!R162,0)</f>
        <v>1124</v>
      </c>
      <c r="AK175" s="284">
        <f>ROUND('Budget Unterstützungseinheit'!S162,0)</f>
        <v>1405</v>
      </c>
      <c r="AL175" s="284">
        <f>ROUND('Budget Unterstützungseinheit'!T162,0)</f>
        <v>1686</v>
      </c>
      <c r="AM175" s="284">
        <f>ROUND('Budget Unterstützungseinheit'!U162,0)</f>
        <v>1967</v>
      </c>
      <c r="AN175" s="284">
        <f>ROUND('Budget Unterstützungseinheit'!V162,0)</f>
        <v>2248</v>
      </c>
      <c r="AO175" s="284">
        <f>ROUND('Budget Unterstützungseinheit'!W162,0)</f>
        <v>2529</v>
      </c>
      <c r="AP175" s="284">
        <f>ROUND('Budget Unterstützungseinheit'!X162,0)</f>
        <v>2810</v>
      </c>
      <c r="AQ175" s="284">
        <f>ROUND('Budget Unterstützungseinheit'!Y162,0)</f>
        <v>3092</v>
      </c>
      <c r="AR175" s="284"/>
      <c r="AS175" s="284"/>
      <c r="AT175" s="252"/>
    </row>
    <row r="176" spans="31:46" ht="14.25" hidden="1" x14ac:dyDescent="0.2">
      <c r="AE176" s="252"/>
      <c r="AF176" s="326">
        <v>12</v>
      </c>
      <c r="AG176" s="284">
        <f>ROUND('Budget Unterstützungseinheit'!O163,0)</f>
        <v>272</v>
      </c>
      <c r="AH176" s="284">
        <f>ROUND('Budget Unterstützungseinheit'!P163,0)</f>
        <v>544</v>
      </c>
      <c r="AI176" s="284">
        <f>ROUND('Budget Unterstützungseinheit'!Q163,0)</f>
        <v>816</v>
      </c>
      <c r="AJ176" s="284">
        <f>ROUND('Budget Unterstützungseinheit'!R163,0)</f>
        <v>1088</v>
      </c>
      <c r="AK176" s="284">
        <f>ROUND('Budget Unterstützungseinheit'!S163,0)</f>
        <v>1360</v>
      </c>
      <c r="AL176" s="284">
        <f>ROUND('Budget Unterstützungseinheit'!T163,0)</f>
        <v>1632</v>
      </c>
      <c r="AM176" s="284">
        <f>ROUND('Budget Unterstützungseinheit'!U163,0)</f>
        <v>1904</v>
      </c>
      <c r="AN176" s="284">
        <f>ROUND('Budget Unterstützungseinheit'!V163,0)</f>
        <v>2176</v>
      </c>
      <c r="AO176" s="284">
        <f>ROUND('Budget Unterstützungseinheit'!W163,0)</f>
        <v>2448</v>
      </c>
      <c r="AP176" s="284">
        <f>ROUND('Budget Unterstützungseinheit'!X163,0)</f>
        <v>2720</v>
      </c>
      <c r="AQ176" s="284">
        <f>ROUND('Budget Unterstützungseinheit'!Y163,0)</f>
        <v>2992</v>
      </c>
      <c r="AR176" s="284">
        <f>ROUND('Budget Unterstützungseinheit'!Z163,0)</f>
        <v>3265</v>
      </c>
      <c r="AS176" s="284"/>
      <c r="AT176" s="252"/>
    </row>
    <row r="177" spans="31:46" ht="14.25" hidden="1" x14ac:dyDescent="0.2">
      <c r="AE177" s="252"/>
      <c r="AF177" s="326">
        <v>13</v>
      </c>
      <c r="AG177" s="284">
        <f>ROUND('Budget Unterstützungseinheit'!O164,0)</f>
        <v>264</v>
      </c>
      <c r="AH177" s="284">
        <f>ROUND('Budget Unterstützungseinheit'!P164,0)</f>
        <v>529</v>
      </c>
      <c r="AI177" s="284">
        <f>ROUND('Budget Unterstützungseinheit'!Q164,0)</f>
        <v>793</v>
      </c>
      <c r="AJ177" s="284">
        <f>ROUND('Budget Unterstützungseinheit'!R164,0)</f>
        <v>1058</v>
      </c>
      <c r="AK177" s="284">
        <f>ROUND('Budget Unterstützungseinheit'!S164,0)</f>
        <v>1322</v>
      </c>
      <c r="AL177" s="284">
        <f>ROUND('Budget Unterstützungseinheit'!T164,0)</f>
        <v>1586</v>
      </c>
      <c r="AM177" s="284">
        <f>ROUND('Budget Unterstützungseinheit'!U164,0)</f>
        <v>1850</v>
      </c>
      <c r="AN177" s="284">
        <f>ROUND('Budget Unterstützungseinheit'!V164,0)</f>
        <v>2115</v>
      </c>
      <c r="AO177" s="284">
        <f>ROUND('Budget Unterstützungseinheit'!W164,0)</f>
        <v>2379</v>
      </c>
      <c r="AP177" s="284">
        <f>ROUND('Budget Unterstützungseinheit'!X164,0)</f>
        <v>2643</v>
      </c>
      <c r="AQ177" s="284">
        <f>ROUND('Budget Unterstützungseinheit'!Y164,0)</f>
        <v>2908</v>
      </c>
      <c r="AR177" s="284">
        <f>ROUND('Budget Unterstützungseinheit'!Z164,0)</f>
        <v>3172</v>
      </c>
      <c r="AS177" s="284">
        <f>ROUND('Budget Unterstützungseinheit'!AA164,0)</f>
        <v>3438</v>
      </c>
      <c r="AT177" s="252"/>
    </row>
    <row r="178" spans="31:46" ht="14.25" hidden="1" x14ac:dyDescent="0.2">
      <c r="AE178" s="252"/>
      <c r="AF178" s="283"/>
      <c r="AG178" s="283"/>
      <c r="AH178" s="283"/>
      <c r="AI178" s="283"/>
      <c r="AJ178" s="283"/>
      <c r="AK178" s="283"/>
      <c r="AL178" s="283"/>
      <c r="AM178" s="283"/>
      <c r="AN178" s="283"/>
      <c r="AO178" s="283"/>
      <c r="AP178" s="283"/>
      <c r="AQ178" s="283"/>
      <c r="AR178" s="283"/>
      <c r="AS178" s="283"/>
      <c r="AT178" s="252"/>
    </row>
    <row r="179" spans="31:46" ht="14.25" hidden="1" x14ac:dyDescent="0.2">
      <c r="AE179" s="252"/>
      <c r="AF179" s="283"/>
      <c r="AG179" s="283" t="s">
        <v>3</v>
      </c>
      <c r="AH179" s="283" t="s">
        <v>4</v>
      </c>
      <c r="AI179" s="283"/>
      <c r="AJ179" s="283" t="s">
        <v>5</v>
      </c>
      <c r="AK179" s="283" t="s">
        <v>6</v>
      </c>
      <c r="AL179" s="283"/>
      <c r="AM179" s="283"/>
      <c r="AN179" s="283"/>
      <c r="AO179" s="283"/>
      <c r="AP179" s="283"/>
      <c r="AQ179" s="283"/>
      <c r="AR179" s="283"/>
      <c r="AS179" s="283"/>
      <c r="AT179" s="252"/>
    </row>
    <row r="180" spans="31:46" ht="14.25" hidden="1" x14ac:dyDescent="0.2">
      <c r="AE180" s="252"/>
      <c r="AF180" s="283"/>
      <c r="AG180" s="326">
        <v>8</v>
      </c>
      <c r="AH180" s="283">
        <f>'Budget Unterstützungseinheit'!P167</f>
        <v>173</v>
      </c>
      <c r="AI180" s="283">
        <f>AM171</f>
        <v>2400</v>
      </c>
      <c r="AJ180" s="283">
        <f t="shared" ref="AJ180:AJ185" si="8">AH180+AI180</f>
        <v>2573</v>
      </c>
      <c r="AK180" s="283">
        <f t="shared" ref="AK180:AK185" si="9">AG172</f>
        <v>322</v>
      </c>
      <c r="AL180" s="283"/>
      <c r="AM180" s="283"/>
      <c r="AN180" s="283"/>
      <c r="AO180" s="283"/>
      <c r="AP180" s="283"/>
      <c r="AQ180" s="283"/>
      <c r="AR180" s="283"/>
      <c r="AS180" s="283"/>
      <c r="AT180" s="252"/>
    </row>
    <row r="181" spans="31:46" ht="14.25" hidden="1" x14ac:dyDescent="0.2">
      <c r="AE181" s="252"/>
      <c r="AF181" s="283"/>
      <c r="AG181" s="326">
        <v>9</v>
      </c>
      <c r="AH181" s="283">
        <f>'Budget Unterstützungseinheit'!P168</f>
        <v>173</v>
      </c>
      <c r="AI181" s="283">
        <f>AN172</f>
        <v>2573</v>
      </c>
      <c r="AJ181" s="283">
        <f t="shared" si="8"/>
        <v>2746</v>
      </c>
      <c r="AK181" s="283">
        <f t="shared" si="9"/>
        <v>305</v>
      </c>
      <c r="AL181" s="283"/>
      <c r="AM181" s="283"/>
      <c r="AN181" s="283"/>
      <c r="AO181" s="283"/>
      <c r="AP181" s="283"/>
      <c r="AQ181" s="283"/>
      <c r="AR181" s="283"/>
      <c r="AS181" s="283"/>
      <c r="AT181" s="252"/>
    </row>
    <row r="182" spans="31:46" ht="14.25" hidden="1" x14ac:dyDescent="0.2">
      <c r="AE182" s="252"/>
      <c r="AF182" s="283"/>
      <c r="AG182" s="326">
        <v>10</v>
      </c>
      <c r="AH182" s="283">
        <f>'Budget Unterstützungseinheit'!P169</f>
        <v>173</v>
      </c>
      <c r="AI182" s="283">
        <f>AO173</f>
        <v>2746</v>
      </c>
      <c r="AJ182" s="283">
        <f t="shared" si="8"/>
        <v>2919</v>
      </c>
      <c r="AK182" s="283">
        <f t="shared" si="9"/>
        <v>292</v>
      </c>
      <c r="AL182" s="283"/>
      <c r="AM182" s="283"/>
      <c r="AN182" s="283"/>
      <c r="AO182" s="283"/>
      <c r="AP182" s="283"/>
      <c r="AQ182" s="283"/>
      <c r="AR182" s="283"/>
      <c r="AS182" s="283"/>
      <c r="AT182" s="252"/>
    </row>
    <row r="183" spans="31:46" ht="14.25" hidden="1" x14ac:dyDescent="0.2">
      <c r="AE183" s="252"/>
      <c r="AF183" s="283"/>
      <c r="AG183" s="326">
        <v>11</v>
      </c>
      <c r="AH183" s="283">
        <f>'Budget Unterstützungseinheit'!P170</f>
        <v>173</v>
      </c>
      <c r="AI183" s="283">
        <f>AP174</f>
        <v>2919</v>
      </c>
      <c r="AJ183" s="283">
        <f t="shared" si="8"/>
        <v>3092</v>
      </c>
      <c r="AK183" s="283">
        <f t="shared" si="9"/>
        <v>281</v>
      </c>
      <c r="AL183" s="283"/>
      <c r="AM183" s="283"/>
      <c r="AN183" s="283"/>
      <c r="AO183" s="283"/>
      <c r="AP183" s="283"/>
      <c r="AQ183" s="283"/>
      <c r="AR183" s="283"/>
      <c r="AS183" s="283"/>
      <c r="AT183" s="252"/>
    </row>
    <row r="184" spans="31:46" ht="14.25" hidden="1" x14ac:dyDescent="0.2">
      <c r="AE184" s="252"/>
      <c r="AF184" s="283"/>
      <c r="AG184" s="326">
        <v>12</v>
      </c>
      <c r="AH184" s="283">
        <f>'Budget Unterstützungseinheit'!P171</f>
        <v>173</v>
      </c>
      <c r="AI184" s="283">
        <f>AQ175</f>
        <v>3092</v>
      </c>
      <c r="AJ184" s="283">
        <f t="shared" si="8"/>
        <v>3265</v>
      </c>
      <c r="AK184" s="283">
        <f t="shared" si="9"/>
        <v>272</v>
      </c>
      <c r="AL184" s="283"/>
      <c r="AM184" s="283"/>
      <c r="AN184" s="283"/>
      <c r="AO184" s="283"/>
      <c r="AP184" s="283"/>
      <c r="AQ184" s="283"/>
      <c r="AR184" s="283"/>
      <c r="AS184" s="283"/>
      <c r="AT184" s="252"/>
    </row>
    <row r="185" spans="31:46" ht="14.25" hidden="1" x14ac:dyDescent="0.2">
      <c r="AE185" s="252"/>
      <c r="AF185" s="283"/>
      <c r="AG185" s="326">
        <v>13</v>
      </c>
      <c r="AH185" s="283">
        <f>'Budget Unterstützungseinheit'!P172</f>
        <v>173</v>
      </c>
      <c r="AI185" s="283">
        <f>AR176</f>
        <v>3265</v>
      </c>
      <c r="AJ185" s="283">
        <f t="shared" si="8"/>
        <v>3438</v>
      </c>
      <c r="AK185" s="283">
        <f t="shared" si="9"/>
        <v>264</v>
      </c>
      <c r="AL185" s="283"/>
      <c r="AM185" s="283"/>
      <c r="AN185" s="283"/>
      <c r="AO185" s="283"/>
      <c r="AP185" s="283"/>
      <c r="AQ185" s="283"/>
      <c r="AR185" s="283"/>
      <c r="AS185" s="283"/>
      <c r="AT185" s="252"/>
    </row>
    <row r="186" spans="31:46" ht="14.25" hidden="1" x14ac:dyDescent="0.2">
      <c r="AE186" s="252"/>
      <c r="AF186" s="252"/>
      <c r="AG186" s="252"/>
      <c r="AH186" s="252"/>
      <c r="AI186" s="252"/>
      <c r="AJ186" s="252"/>
      <c r="AK186" s="252"/>
      <c r="AL186" s="252"/>
      <c r="AM186" s="252"/>
      <c r="AN186" s="252"/>
      <c r="AO186" s="252"/>
      <c r="AP186" s="252"/>
      <c r="AQ186" s="252"/>
      <c r="AR186" s="252"/>
      <c r="AS186" s="252"/>
      <c r="AT186" s="252"/>
    </row>
    <row r="187" spans="31:46" ht="14.25" hidden="1" x14ac:dyDescent="0.2">
      <c r="AE187" s="252"/>
      <c r="AF187" s="252"/>
      <c r="AG187" s="252"/>
      <c r="AH187" s="252"/>
      <c r="AI187" s="252"/>
      <c r="AJ187" s="252"/>
      <c r="AK187" s="252"/>
      <c r="AL187" s="252"/>
      <c r="AM187" s="252"/>
      <c r="AN187" s="252"/>
      <c r="AO187" s="252"/>
      <c r="AP187" s="252"/>
      <c r="AQ187" s="252"/>
      <c r="AR187" s="252"/>
      <c r="AS187" s="252"/>
      <c r="AT187" s="252"/>
    </row>
    <row r="188" spans="31:46" ht="14.25" hidden="1" x14ac:dyDescent="0.2">
      <c r="AE188" s="198"/>
      <c r="AF188" s="186"/>
      <c r="AG188" s="186"/>
      <c r="AH188" s="186"/>
      <c r="AI188" s="186"/>
      <c r="AJ188" s="186"/>
      <c r="AK188" s="186"/>
      <c r="AL188" s="186"/>
      <c r="AM188" s="186"/>
      <c r="AN188" s="186"/>
      <c r="AO188" s="186"/>
      <c r="AP188" s="186"/>
      <c r="AQ188" s="186"/>
      <c r="AR188" s="186"/>
      <c r="AS188" s="186"/>
      <c r="AT188" s="186"/>
    </row>
    <row r="189" spans="31:46" ht="14.25" hidden="1" x14ac:dyDescent="0.2">
      <c r="AE189" s="198"/>
      <c r="AF189" s="186"/>
      <c r="AG189" s="186" t="s">
        <v>13</v>
      </c>
      <c r="AH189" s="186"/>
      <c r="AI189" s="186"/>
      <c r="AJ189" s="186"/>
      <c r="AK189" s="186"/>
      <c r="AL189" s="186"/>
      <c r="AM189" s="186"/>
      <c r="AN189" s="186"/>
      <c r="AO189" s="186"/>
      <c r="AP189" s="186"/>
      <c r="AQ189" s="186"/>
      <c r="AR189" s="186"/>
      <c r="AS189" s="186"/>
      <c r="AT189" s="186"/>
    </row>
    <row r="190" spans="31:46" ht="14.25" hidden="1" x14ac:dyDescent="0.2">
      <c r="AE190" s="198"/>
      <c r="AF190" s="186"/>
      <c r="AG190" s="186" t="s">
        <v>158</v>
      </c>
      <c r="AH190" s="186"/>
      <c r="AI190" s="186"/>
      <c r="AJ190" s="186"/>
      <c r="AK190" s="186"/>
      <c r="AL190" s="186"/>
      <c r="AM190" s="186"/>
      <c r="AN190" s="186"/>
      <c r="AO190" s="186"/>
      <c r="AP190" s="186"/>
      <c r="AQ190" s="186"/>
      <c r="AR190" s="186"/>
      <c r="AS190" s="186"/>
      <c r="AT190" s="186"/>
    </row>
    <row r="191" spans="31:46" ht="14.25" hidden="1" x14ac:dyDescent="0.2">
      <c r="AE191" s="198"/>
      <c r="AF191" s="186"/>
      <c r="AG191" s="186" t="s">
        <v>466</v>
      </c>
      <c r="AH191" s="186"/>
      <c r="AI191" s="186"/>
      <c r="AJ191" s="186"/>
      <c r="AK191" s="186"/>
      <c r="AL191" s="186"/>
      <c r="AM191" s="186"/>
      <c r="AN191" s="186"/>
      <c r="AO191" s="186"/>
      <c r="AP191" s="186"/>
      <c r="AQ191" s="186"/>
      <c r="AR191" s="186"/>
      <c r="AS191" s="186"/>
      <c r="AT191" s="186"/>
    </row>
    <row r="192" spans="31:46" ht="14.25" hidden="1" x14ac:dyDescent="0.2">
      <c r="AE192" s="198"/>
      <c r="AF192" s="186"/>
      <c r="AG192" s="186" t="s">
        <v>467</v>
      </c>
      <c r="AH192" s="186"/>
      <c r="AI192" s="186"/>
      <c r="AJ192" s="186"/>
      <c r="AK192" s="186"/>
      <c r="AL192" s="186"/>
      <c r="AM192" s="186"/>
      <c r="AN192" s="186"/>
      <c r="AO192" s="186"/>
      <c r="AP192" s="186"/>
      <c r="AQ192" s="186"/>
      <c r="AR192" s="186"/>
      <c r="AS192" s="186"/>
      <c r="AT192" s="186"/>
    </row>
    <row r="193" spans="31:46" ht="14.25" hidden="1" x14ac:dyDescent="0.2">
      <c r="AE193" s="198"/>
      <c r="AF193" s="186"/>
      <c r="AG193" s="186"/>
      <c r="AH193" s="186"/>
      <c r="AI193" s="186"/>
      <c r="AJ193" s="186"/>
      <c r="AK193" s="186"/>
      <c r="AL193" s="186"/>
      <c r="AM193" s="186"/>
      <c r="AN193" s="186"/>
      <c r="AO193" s="186"/>
      <c r="AP193" s="186"/>
      <c r="AQ193" s="186"/>
      <c r="AR193" s="186"/>
      <c r="AS193" s="186"/>
      <c r="AT193" s="186"/>
    </row>
    <row r="194" spans="31:46" hidden="1" x14ac:dyDescent="0.2"/>
    <row r="195" spans="31:46" hidden="1" x14ac:dyDescent="0.2"/>
    <row r="196" spans="31:46" hidden="1" x14ac:dyDescent="0.2"/>
    <row r="197" spans="31:46" hidden="1" x14ac:dyDescent="0.2"/>
    <row r="198" spans="31:46" hidden="1" x14ac:dyDescent="0.2"/>
    <row r="199" spans="31:46" hidden="1" x14ac:dyDescent="0.2"/>
    <row r="200" spans="31:46" hidden="1" x14ac:dyDescent="0.2"/>
    <row r="201" spans="31:46" hidden="1" x14ac:dyDescent="0.2"/>
    <row r="202" spans="31:46" hidden="1" x14ac:dyDescent="0.2"/>
    <row r="203" spans="31:46" hidden="1" x14ac:dyDescent="0.2"/>
    <row r="204" spans="31:46" hidden="1" x14ac:dyDescent="0.2"/>
    <row r="205" spans="31:46" hidden="1" x14ac:dyDescent="0.2"/>
    <row r="206" spans="31:46" hidden="1" x14ac:dyDescent="0.2"/>
    <row r="207" spans="31:46" hidden="1" x14ac:dyDescent="0.2"/>
    <row r="208" spans="31:46"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sheetData>
  <mergeCells count="32">
    <mergeCell ref="B62:E62"/>
    <mergeCell ref="B119:P119"/>
    <mergeCell ref="B64:E64"/>
    <mergeCell ref="B68:E68"/>
    <mergeCell ref="B69:E69"/>
    <mergeCell ref="B97:E97"/>
    <mergeCell ref="B98:E98"/>
    <mergeCell ref="B106:E106"/>
    <mergeCell ref="B107:E107"/>
    <mergeCell ref="B108:E108"/>
    <mergeCell ref="B114:AB114"/>
    <mergeCell ref="B56:E56"/>
    <mergeCell ref="I118:AB118"/>
    <mergeCell ref="B123:AB123"/>
    <mergeCell ref="B42:E42"/>
    <mergeCell ref="B63:E63"/>
    <mergeCell ref="B43:E43"/>
    <mergeCell ref="B47:E47"/>
    <mergeCell ref="B48:E48"/>
    <mergeCell ref="B49:E49"/>
    <mergeCell ref="B50:E50"/>
    <mergeCell ref="B54:E54"/>
    <mergeCell ref="B115:AB115"/>
    <mergeCell ref="B55:E55"/>
    <mergeCell ref="B122:AB122"/>
    <mergeCell ref="B57:E57"/>
    <mergeCell ref="B61:E61"/>
    <mergeCell ref="A2:P2"/>
    <mergeCell ref="C7:D7"/>
    <mergeCell ref="B40:E40"/>
    <mergeCell ref="B41:E41"/>
    <mergeCell ref="A3:AB3"/>
  </mergeCells>
  <conditionalFormatting sqref="H106:H108 J106:J108 L106:L108 N106:N108 P106:P108 R106:R108 T106:T108 V106:V108 X106:X108 Z106:Z108">
    <cfRule type="expression" dxfId="16" priority="56">
      <formula>H$132&gt;0</formula>
    </cfRule>
  </conditionalFormatting>
  <conditionalFormatting sqref="J105">
    <cfRule type="expression" dxfId="15" priority="35">
      <formula>J$132&gt;0</formula>
    </cfRule>
  </conditionalFormatting>
  <conditionalFormatting sqref="X105">
    <cfRule type="expression" dxfId="14" priority="34">
      <formula>X$132&gt;0</formula>
    </cfRule>
  </conditionalFormatting>
  <conditionalFormatting sqref="Z105">
    <cfRule type="expression" dxfId="13" priority="33">
      <formula>Z$132&gt;0</formula>
    </cfRule>
  </conditionalFormatting>
  <conditionalFormatting sqref="L105">
    <cfRule type="expression" dxfId="12" priority="32">
      <formula>L$132&gt;0</formula>
    </cfRule>
  </conditionalFormatting>
  <conditionalFormatting sqref="N105">
    <cfRule type="expression" dxfId="11" priority="31">
      <formula>N$132&gt;0</formula>
    </cfRule>
  </conditionalFormatting>
  <conditionalFormatting sqref="P105">
    <cfRule type="expression" dxfId="10" priority="30">
      <formula>P$132&gt;0</formula>
    </cfRule>
  </conditionalFormatting>
  <conditionalFormatting sqref="R105">
    <cfRule type="expression" dxfId="9" priority="29">
      <formula>R$132&gt;0</formula>
    </cfRule>
  </conditionalFormatting>
  <conditionalFormatting sqref="T105">
    <cfRule type="expression" dxfId="8" priority="28">
      <formula>T$132&gt;0</formula>
    </cfRule>
  </conditionalFormatting>
  <conditionalFormatting sqref="V105">
    <cfRule type="expression" dxfId="7" priority="27">
      <formula>V$132&gt;0</formula>
    </cfRule>
  </conditionalFormatting>
  <conditionalFormatting sqref="H105">
    <cfRule type="expression" dxfId="6" priority="26">
      <formula>H$132&gt;0</formula>
    </cfRule>
  </conditionalFormatting>
  <conditionalFormatting sqref="J110 L110 N110 P110 T110 V110 X110 Z110">
    <cfRule type="expression" dxfId="5" priority="24">
      <formula>J$131&gt;0</formula>
    </cfRule>
  </conditionalFormatting>
  <conditionalFormatting sqref="H110">
    <cfRule type="expression" dxfId="4" priority="22">
      <formula>H$131&gt;0</formula>
    </cfRule>
  </conditionalFormatting>
  <conditionalFormatting sqref="R110">
    <cfRule type="expression" dxfId="3" priority="21">
      <formula>R$131&gt;0</formula>
    </cfRule>
  </conditionalFormatting>
  <conditionalFormatting sqref="H82 J82 L82 N82 P82 R82 T82 V82 X82 Z82">
    <cfRule type="expression" dxfId="2" priority="60">
      <formula>H9=$AG$191</formula>
    </cfRule>
    <cfRule type="expression" dxfId="1" priority="61">
      <formula>H9=$AG$192</formula>
    </cfRule>
  </conditionalFormatting>
  <conditionalFormatting sqref="H112:Z112">
    <cfRule type="expression" dxfId="0" priority="2">
      <formula>H$131&gt;0</formula>
    </cfRule>
  </conditionalFormatting>
  <dataValidations count="2">
    <dataValidation type="list" allowBlank="1" showInputMessage="1" showErrorMessage="1" sqref="H10 J10 Z10 X10 V10 T10 R10 P10 N10 L10">
      <formula1>$AG$192:$AG$195</formula1>
    </dataValidation>
    <dataValidation type="list" allowBlank="1" showInputMessage="1" showErrorMessage="1" sqref="J9 Z9 X9 V9 T9 R9 P9 N9 L9 H9">
      <formula1>$AG$190:$AG$193</formula1>
    </dataValidation>
  </dataValidations>
  <hyperlinks>
    <hyperlink ref="I118" r:id="rId1"/>
  </hyperlinks>
  <pageMargins left="0.7" right="0.7" top="0.75" bottom="0.75" header="0.3" footer="0.3"/>
  <pageSetup paperSize="9" scale="56" fitToHeight="0" orientation="landscape" r:id="rId2"/>
  <headerFooter alignWithMargins="0"/>
  <rowBreaks count="1" manualBreakCount="1">
    <brk id="71" max="27" man="1"/>
  </rowBreaks>
  <colBreaks count="1" manualBreakCount="1">
    <brk id="30"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Z104"/>
  <sheetViews>
    <sheetView showGridLines="0" zoomScaleNormal="100" workbookViewId="0"/>
  </sheetViews>
  <sheetFormatPr baseColWidth="10" defaultColWidth="11.42578125" defaultRowHeight="12.75" x14ac:dyDescent="0.2"/>
  <cols>
    <col min="1" max="1" width="14.85546875" style="531" customWidth="1"/>
    <col min="2" max="2" width="8.5703125" style="531" customWidth="1"/>
    <col min="3" max="4" width="11.7109375" style="531" customWidth="1"/>
    <col min="5" max="5" width="11" style="531" customWidth="1"/>
    <col min="6" max="6" width="3.28515625" style="531" bestFit="1" customWidth="1"/>
    <col min="7" max="7" width="11.42578125" style="565" customWidth="1"/>
    <col min="8" max="8" width="5" style="564" customWidth="1"/>
    <col min="9" max="9" width="3.85546875" style="531" bestFit="1" customWidth="1"/>
    <col min="10" max="10" width="12.140625" style="565" customWidth="1"/>
    <col min="11" max="26" width="0" style="531" hidden="1" customWidth="1"/>
    <col min="27" max="16384" width="11.42578125" style="531"/>
  </cols>
  <sheetData>
    <row r="1" spans="1:10" ht="20.25" x14ac:dyDescent="0.3">
      <c r="A1" s="501" t="s">
        <v>393</v>
      </c>
      <c r="B1" s="528"/>
      <c r="C1" s="528"/>
      <c r="D1" s="528"/>
      <c r="E1" s="528"/>
      <c r="F1" s="528"/>
      <c r="G1" s="529"/>
      <c r="H1" s="530"/>
      <c r="I1" s="528"/>
      <c r="J1" s="529"/>
    </row>
    <row r="2" spans="1:10" ht="15" x14ac:dyDescent="0.25">
      <c r="A2" s="503" t="s">
        <v>394</v>
      </c>
      <c r="B2" s="528"/>
      <c r="C2" s="528"/>
      <c r="D2" s="528"/>
      <c r="E2" s="528"/>
      <c r="F2" s="528"/>
      <c r="G2" s="529"/>
      <c r="H2" s="530"/>
      <c r="I2" s="528"/>
      <c r="J2" s="529"/>
    </row>
    <row r="3" spans="1:10" ht="15" x14ac:dyDescent="0.25">
      <c r="A3" s="532"/>
      <c r="B3" s="528"/>
      <c r="C3" s="528"/>
      <c r="D3" s="528"/>
      <c r="E3" s="528"/>
      <c r="F3" s="528"/>
      <c r="G3" s="529"/>
      <c r="H3" s="530"/>
      <c r="I3" s="528"/>
      <c r="J3" s="529"/>
    </row>
    <row r="4" spans="1:10" ht="15.75" customHeight="1" x14ac:dyDescent="0.2">
      <c r="A4" s="504" t="s">
        <v>395</v>
      </c>
      <c r="B4" s="658"/>
      <c r="C4" s="658"/>
      <c r="D4" s="658"/>
      <c r="E4" s="658"/>
      <c r="F4" s="658"/>
      <c r="G4" s="529"/>
      <c r="H4" s="533"/>
      <c r="I4" s="659" t="s">
        <v>479</v>
      </c>
      <c r="J4" s="659"/>
    </row>
    <row r="5" spans="1:10" ht="15.75" customHeight="1" x14ac:dyDescent="0.2">
      <c r="A5" s="528" t="s">
        <v>478</v>
      </c>
      <c r="B5" s="658"/>
      <c r="C5" s="658"/>
      <c r="D5" s="658"/>
      <c r="E5" s="658"/>
      <c r="F5" s="658"/>
      <c r="G5" s="529"/>
      <c r="H5" s="533"/>
      <c r="I5" s="659"/>
      <c r="J5" s="659"/>
    </row>
    <row r="6" spans="1:10" ht="15.75" customHeight="1" x14ac:dyDescent="0.2">
      <c r="A6" s="505" t="s">
        <v>396</v>
      </c>
      <c r="B6" s="661"/>
      <c r="C6" s="661"/>
      <c r="D6" s="661"/>
      <c r="E6" s="661"/>
      <c r="F6" s="661"/>
      <c r="G6" s="534"/>
      <c r="H6" s="535"/>
      <c r="I6" s="660"/>
      <c r="J6" s="660"/>
    </row>
    <row r="7" spans="1:10" ht="15.75" customHeight="1" x14ac:dyDescent="0.2">
      <c r="A7" s="528"/>
      <c r="B7" s="528"/>
      <c r="C7" s="528"/>
      <c r="D7" s="528"/>
      <c r="E7" s="528"/>
      <c r="F7" s="536"/>
      <c r="G7" s="530"/>
      <c r="H7" s="530"/>
      <c r="I7" s="528"/>
      <c r="J7" s="529"/>
    </row>
    <row r="8" spans="1:10" ht="15.75" customHeight="1" x14ac:dyDescent="0.2">
      <c r="A8" s="528"/>
      <c r="B8" s="528"/>
      <c r="C8" s="528"/>
      <c r="D8" s="528"/>
      <c r="E8" s="528"/>
      <c r="F8" s="536"/>
      <c r="G8" s="530"/>
      <c r="H8" s="530"/>
      <c r="I8" s="528"/>
      <c r="J8" s="529"/>
    </row>
    <row r="9" spans="1:10" ht="15.75" customHeight="1" x14ac:dyDescent="0.25">
      <c r="A9" s="537" t="s">
        <v>313</v>
      </c>
      <c r="B9" s="528"/>
      <c r="C9" s="528"/>
      <c r="D9" s="528"/>
      <c r="E9" s="528"/>
      <c r="F9" s="536"/>
      <c r="G9" s="530"/>
      <c r="H9" s="530"/>
      <c r="I9" s="528"/>
      <c r="J9" s="529"/>
    </row>
    <row r="10" spans="1:10" ht="15.75" customHeight="1" x14ac:dyDescent="0.2">
      <c r="A10" s="538" t="s">
        <v>397</v>
      </c>
      <c r="B10" s="528"/>
      <c r="C10" s="528"/>
      <c r="D10" s="528"/>
      <c r="E10" s="528"/>
      <c r="F10" s="536"/>
      <c r="G10" s="530"/>
      <c r="H10" s="530"/>
      <c r="I10" s="528"/>
      <c r="J10" s="529"/>
    </row>
    <row r="11" spans="1:10" ht="15.75" customHeight="1" x14ac:dyDescent="0.2">
      <c r="A11" s="538"/>
      <c r="B11" s="528"/>
      <c r="C11" s="528"/>
      <c r="D11" s="528"/>
      <c r="E11" s="528"/>
      <c r="F11" s="539"/>
      <c r="G11" s="540"/>
      <c r="H11" s="541"/>
      <c r="I11" s="538" t="s">
        <v>398</v>
      </c>
      <c r="J11" s="542" t="s">
        <v>399</v>
      </c>
    </row>
    <row r="12" spans="1:10" ht="15.75" customHeight="1" x14ac:dyDescent="0.2">
      <c r="A12" s="538" t="s">
        <v>33</v>
      </c>
      <c r="B12" s="538" t="s">
        <v>400</v>
      </c>
      <c r="C12" s="528"/>
      <c r="D12" s="528"/>
      <c r="E12" s="528"/>
      <c r="F12" s="536"/>
      <c r="G12" s="543"/>
      <c r="H12" s="530"/>
      <c r="I12" s="528"/>
      <c r="J12" s="529"/>
    </row>
    <row r="13" spans="1:10" ht="15.75" customHeight="1" x14ac:dyDescent="0.2">
      <c r="A13" s="528" t="s">
        <v>401</v>
      </c>
      <c r="B13" s="528" t="s">
        <v>402</v>
      </c>
      <c r="C13" s="528"/>
      <c r="D13" s="528"/>
      <c r="E13" s="528"/>
      <c r="F13" s="536"/>
      <c r="G13" s="544"/>
      <c r="H13" s="544"/>
      <c r="I13" s="528" t="s">
        <v>398</v>
      </c>
      <c r="J13" s="545"/>
    </row>
    <row r="14" spans="1:10" ht="15.75" customHeight="1" x14ac:dyDescent="0.2">
      <c r="A14" s="528"/>
      <c r="B14" s="528" t="s">
        <v>115</v>
      </c>
      <c r="C14" s="546"/>
      <c r="D14" s="528" t="s">
        <v>403</v>
      </c>
      <c r="E14" s="528"/>
      <c r="F14" s="536"/>
      <c r="G14" s="543"/>
      <c r="H14" s="530"/>
      <c r="I14" s="528"/>
      <c r="J14" s="529"/>
    </row>
    <row r="15" spans="1:10" ht="15.75" customHeight="1" x14ac:dyDescent="0.2">
      <c r="A15" s="528"/>
      <c r="B15" s="528"/>
      <c r="C15" s="528"/>
      <c r="D15" s="528"/>
      <c r="E15" s="528"/>
      <c r="F15" s="536"/>
      <c r="G15" s="543"/>
      <c r="H15" s="530"/>
      <c r="I15" s="528"/>
      <c r="J15" s="529"/>
    </row>
    <row r="16" spans="1:10" ht="15.75" customHeight="1" x14ac:dyDescent="0.2">
      <c r="A16" s="538" t="s">
        <v>44</v>
      </c>
      <c r="B16" s="538" t="s">
        <v>404</v>
      </c>
      <c r="C16" s="528"/>
      <c r="D16" s="528"/>
      <c r="E16" s="528"/>
      <c r="F16" s="536"/>
      <c r="G16" s="543"/>
      <c r="H16" s="530"/>
      <c r="I16" s="528"/>
      <c r="J16" s="529"/>
    </row>
    <row r="17" spans="1:10" ht="15.75" customHeight="1" x14ac:dyDescent="0.2">
      <c r="A17" s="528" t="s">
        <v>22</v>
      </c>
      <c r="B17" s="528" t="s">
        <v>405</v>
      </c>
      <c r="C17" s="528"/>
      <c r="D17" s="528"/>
      <c r="E17" s="528"/>
      <c r="F17" s="536"/>
      <c r="G17" s="544"/>
      <c r="H17" s="544"/>
      <c r="I17" s="528" t="s">
        <v>398</v>
      </c>
      <c r="J17" s="545"/>
    </row>
    <row r="18" spans="1:10" ht="15.75" customHeight="1" x14ac:dyDescent="0.2">
      <c r="A18" s="528" t="s">
        <v>23</v>
      </c>
      <c r="B18" s="528" t="s">
        <v>123</v>
      </c>
      <c r="C18" s="528"/>
      <c r="D18" s="528"/>
      <c r="E18" s="528"/>
      <c r="F18" s="536"/>
      <c r="G18" s="544"/>
      <c r="H18" s="544"/>
      <c r="I18" s="528" t="s">
        <v>398</v>
      </c>
      <c r="J18" s="545"/>
    </row>
    <row r="19" spans="1:10" ht="15.75" customHeight="1" x14ac:dyDescent="0.2">
      <c r="A19" s="528"/>
      <c r="B19" s="528"/>
      <c r="C19" s="528"/>
      <c r="D19" s="528"/>
      <c r="E19" s="528"/>
      <c r="F19" s="536"/>
      <c r="G19" s="543"/>
      <c r="H19" s="530"/>
      <c r="I19" s="528"/>
      <c r="J19" s="529"/>
    </row>
    <row r="20" spans="1:10" ht="15.75" customHeight="1" x14ac:dyDescent="0.2">
      <c r="A20" s="538" t="s">
        <v>24</v>
      </c>
      <c r="B20" s="538" t="s">
        <v>406</v>
      </c>
      <c r="C20" s="528"/>
      <c r="D20" s="528"/>
      <c r="E20" s="528"/>
      <c r="F20" s="536"/>
      <c r="G20" s="543"/>
      <c r="H20" s="530"/>
      <c r="I20" s="528"/>
      <c r="J20" s="529"/>
    </row>
    <row r="21" spans="1:10" ht="15.75" customHeight="1" x14ac:dyDescent="0.2">
      <c r="A21" s="528"/>
      <c r="B21" s="547" t="s">
        <v>407</v>
      </c>
      <c r="C21" s="528"/>
      <c r="D21" s="528"/>
      <c r="E21" s="528"/>
      <c r="F21" s="536"/>
      <c r="G21" s="544"/>
      <c r="H21" s="544"/>
      <c r="I21" s="528" t="s">
        <v>398</v>
      </c>
      <c r="J21" s="545"/>
    </row>
    <row r="22" spans="1:10" ht="15.75" customHeight="1" x14ac:dyDescent="0.2">
      <c r="A22" s="528"/>
      <c r="B22" s="528"/>
      <c r="C22" s="528"/>
      <c r="D22" s="528"/>
      <c r="E22" s="528"/>
      <c r="F22" s="536"/>
      <c r="G22" s="543"/>
      <c r="H22" s="530"/>
      <c r="I22" s="528"/>
      <c r="J22" s="529"/>
    </row>
    <row r="23" spans="1:10" ht="15.75" customHeight="1" x14ac:dyDescent="0.2">
      <c r="A23" s="538" t="s">
        <v>35</v>
      </c>
      <c r="B23" s="538" t="s">
        <v>408</v>
      </c>
      <c r="C23" s="528"/>
      <c r="D23" s="528"/>
      <c r="E23" s="528"/>
      <c r="F23" s="536"/>
      <c r="G23" s="543"/>
      <c r="H23" s="530"/>
      <c r="I23" s="528"/>
      <c r="J23" s="529"/>
    </row>
    <row r="24" spans="1:10" ht="15.75" customHeight="1" x14ac:dyDescent="0.2">
      <c r="A24" s="528" t="s">
        <v>26</v>
      </c>
      <c r="B24" s="528" t="s">
        <v>409</v>
      </c>
      <c r="C24" s="528"/>
      <c r="D24" s="528"/>
      <c r="E24" s="528"/>
      <c r="F24" s="536"/>
      <c r="G24" s="544"/>
      <c r="H24" s="544"/>
      <c r="I24" s="528" t="s">
        <v>398</v>
      </c>
      <c r="J24" s="545"/>
    </row>
    <row r="25" spans="1:10" ht="15.75" customHeight="1" x14ac:dyDescent="0.2">
      <c r="A25" s="528"/>
      <c r="B25" s="528" t="s">
        <v>410</v>
      </c>
      <c r="C25" s="528"/>
      <c r="D25" s="528"/>
      <c r="E25" s="528"/>
      <c r="F25" s="536"/>
      <c r="G25" s="544"/>
      <c r="H25" s="544"/>
      <c r="I25" s="528" t="s">
        <v>398</v>
      </c>
      <c r="J25" s="545"/>
    </row>
    <row r="26" spans="1:10" ht="15.75" customHeight="1" x14ac:dyDescent="0.2">
      <c r="A26" s="528" t="s">
        <v>27</v>
      </c>
      <c r="B26" s="528" t="s">
        <v>411</v>
      </c>
      <c r="C26" s="528"/>
      <c r="D26" s="528"/>
      <c r="E26" s="528"/>
      <c r="F26" s="536"/>
      <c r="G26" s="544"/>
      <c r="H26" s="544"/>
      <c r="I26" s="528" t="s">
        <v>398</v>
      </c>
      <c r="J26" s="548"/>
    </row>
    <row r="27" spans="1:10" ht="15.75" customHeight="1" x14ac:dyDescent="0.2">
      <c r="A27" s="528" t="s">
        <v>28</v>
      </c>
      <c r="B27" s="528" t="s">
        <v>412</v>
      </c>
      <c r="C27" s="528"/>
      <c r="D27" s="528"/>
      <c r="E27" s="528"/>
      <c r="F27" s="536"/>
      <c r="G27" s="544"/>
      <c r="H27" s="544"/>
      <c r="I27" s="528" t="s">
        <v>398</v>
      </c>
      <c r="J27" s="548"/>
    </row>
    <row r="28" spans="1:10" ht="15.75" customHeight="1" x14ac:dyDescent="0.2">
      <c r="A28" s="528" t="s">
        <v>413</v>
      </c>
      <c r="B28" s="528" t="s">
        <v>414</v>
      </c>
      <c r="C28" s="528"/>
      <c r="D28" s="549"/>
      <c r="E28" s="550"/>
      <c r="F28" s="551"/>
      <c r="G28" s="551"/>
      <c r="H28" s="544"/>
      <c r="I28" s="528" t="s">
        <v>398</v>
      </c>
      <c r="J28" s="548"/>
    </row>
    <row r="29" spans="1:10" ht="15.75" customHeight="1" x14ac:dyDescent="0.2">
      <c r="A29" s="528"/>
      <c r="B29" s="528"/>
      <c r="C29" s="528"/>
      <c r="D29" s="528"/>
      <c r="E29" s="528"/>
      <c r="F29" s="536"/>
      <c r="G29" s="543"/>
      <c r="H29" s="530"/>
      <c r="I29" s="528"/>
      <c r="J29" s="529"/>
    </row>
    <row r="30" spans="1:10" ht="15.75" customHeight="1" x14ac:dyDescent="0.2">
      <c r="A30" s="538" t="s">
        <v>415</v>
      </c>
      <c r="B30" s="528"/>
      <c r="C30" s="528"/>
      <c r="D30" s="528"/>
      <c r="E30" s="528"/>
      <c r="F30" s="536"/>
      <c r="G30" s="543"/>
      <c r="H30" s="530"/>
      <c r="I30" s="528"/>
      <c r="J30" s="529"/>
    </row>
    <row r="31" spans="1:10" ht="15.75" customHeight="1" x14ac:dyDescent="0.2">
      <c r="A31" s="528" t="s">
        <v>331</v>
      </c>
      <c r="B31" s="528" t="s">
        <v>416</v>
      </c>
      <c r="C31" s="528"/>
      <c r="D31" s="528"/>
      <c r="E31" s="528"/>
      <c r="F31" s="536"/>
      <c r="G31" s="544"/>
      <c r="H31" s="544"/>
      <c r="I31" s="528" t="s">
        <v>398</v>
      </c>
      <c r="J31" s="545"/>
    </row>
    <row r="32" spans="1:10" ht="15.75" customHeight="1" x14ac:dyDescent="0.2">
      <c r="A32" s="528"/>
      <c r="B32" s="528"/>
      <c r="C32" s="528"/>
      <c r="D32" s="528"/>
      <c r="E32" s="528"/>
      <c r="F32" s="536"/>
      <c r="G32" s="543"/>
      <c r="H32" s="530"/>
      <c r="I32" s="528"/>
      <c r="J32" s="529"/>
    </row>
    <row r="33" spans="1:26" s="552" customFormat="1" ht="15.75" customHeight="1" x14ac:dyDescent="0.2">
      <c r="A33" s="538"/>
      <c r="B33" s="538" t="s">
        <v>417</v>
      </c>
      <c r="C33" s="538"/>
      <c r="D33" s="538"/>
      <c r="E33" s="538"/>
      <c r="F33" s="539"/>
      <c r="G33" s="540"/>
      <c r="H33" s="541"/>
      <c r="I33" s="538" t="s">
        <v>398</v>
      </c>
      <c r="J33" s="542">
        <f>SUM(J13:J32)</f>
        <v>0</v>
      </c>
    </row>
    <row r="34" spans="1:26" ht="15.75" customHeight="1" x14ac:dyDescent="0.2">
      <c r="A34" s="528"/>
      <c r="B34" s="528"/>
      <c r="C34" s="528"/>
      <c r="D34" s="528"/>
      <c r="E34" s="528"/>
      <c r="F34" s="536"/>
      <c r="G34" s="543"/>
      <c r="H34" s="530"/>
      <c r="I34" s="528"/>
      <c r="J34" s="529"/>
    </row>
    <row r="35" spans="1:26" ht="15.75" customHeight="1" x14ac:dyDescent="0.2">
      <c r="A35" s="538" t="s">
        <v>418</v>
      </c>
      <c r="B35" s="528"/>
      <c r="C35" s="528"/>
      <c r="D35" s="528"/>
      <c r="E35" s="528"/>
      <c r="F35" s="536"/>
      <c r="G35" s="543"/>
      <c r="H35" s="530"/>
      <c r="I35" s="528"/>
      <c r="J35" s="529"/>
    </row>
    <row r="36" spans="1:26" ht="15.75" customHeight="1" x14ac:dyDescent="0.2">
      <c r="A36" s="528"/>
      <c r="B36" s="528" t="s">
        <v>442</v>
      </c>
      <c r="C36" s="528"/>
      <c r="D36" s="528"/>
      <c r="E36" s="528"/>
      <c r="F36" s="536"/>
      <c r="G36" s="544"/>
      <c r="H36" s="544"/>
      <c r="I36" s="528" t="s">
        <v>398</v>
      </c>
      <c r="J36" s="545"/>
    </row>
    <row r="37" spans="1:26" ht="15.75" customHeight="1" x14ac:dyDescent="0.2">
      <c r="A37" s="528"/>
      <c r="B37" s="528" t="s">
        <v>419</v>
      </c>
      <c r="C37" s="528"/>
      <c r="D37" s="528"/>
      <c r="E37" s="528"/>
      <c r="F37" s="536"/>
      <c r="G37" s="544"/>
      <c r="H37" s="544"/>
      <c r="I37" s="528" t="s">
        <v>398</v>
      </c>
      <c r="J37" s="545"/>
    </row>
    <row r="38" spans="1:26" ht="15.75" customHeight="1" x14ac:dyDescent="0.2">
      <c r="A38" s="528"/>
      <c r="B38" s="528" t="s">
        <v>420</v>
      </c>
      <c r="C38" s="528"/>
      <c r="D38" s="528"/>
      <c r="E38" s="528"/>
      <c r="F38" s="536"/>
      <c r="G38" s="544"/>
      <c r="H38" s="544"/>
      <c r="I38" s="528" t="s">
        <v>398</v>
      </c>
      <c r="J38" s="548"/>
    </row>
    <row r="39" spans="1:26" ht="15.75" customHeight="1" x14ac:dyDescent="0.2">
      <c r="A39" s="528"/>
      <c r="B39" s="528" t="s">
        <v>443</v>
      </c>
      <c r="C39" s="528"/>
      <c r="D39" s="528"/>
      <c r="E39" s="528"/>
      <c r="F39" s="536"/>
      <c r="G39" s="544"/>
      <c r="H39" s="544"/>
      <c r="I39" s="528" t="s">
        <v>398</v>
      </c>
      <c r="J39" s="548"/>
    </row>
    <row r="40" spans="1:26" ht="15.75" customHeight="1" x14ac:dyDescent="0.2">
      <c r="A40" s="528"/>
      <c r="B40" s="528" t="s">
        <v>444</v>
      </c>
      <c r="C40" s="528"/>
      <c r="D40" s="528"/>
      <c r="E40" s="528"/>
      <c r="F40" s="536"/>
      <c r="G40" s="544"/>
      <c r="H40" s="544"/>
      <c r="I40" s="528" t="s">
        <v>398</v>
      </c>
      <c r="J40" s="548"/>
    </row>
    <row r="41" spans="1:26" ht="15.75" customHeight="1" x14ac:dyDescent="0.2">
      <c r="A41" s="528"/>
      <c r="B41" s="536" t="s">
        <v>445</v>
      </c>
      <c r="C41" s="536"/>
      <c r="D41" s="536"/>
      <c r="E41" s="536"/>
      <c r="F41" s="536"/>
      <c r="G41" s="544"/>
      <c r="H41" s="544"/>
      <c r="I41" s="528" t="s">
        <v>398</v>
      </c>
      <c r="J41" s="548"/>
    </row>
    <row r="42" spans="1:26" ht="15.75" customHeight="1" x14ac:dyDescent="0.2">
      <c r="A42" s="528"/>
      <c r="B42" s="538" t="s">
        <v>421</v>
      </c>
      <c r="C42" s="528"/>
      <c r="D42" s="528"/>
      <c r="E42" s="538"/>
      <c r="F42" s="539"/>
      <c r="G42" s="540"/>
      <c r="H42" s="542"/>
      <c r="I42" s="542" t="s">
        <v>398</v>
      </c>
      <c r="J42" s="542">
        <f t="shared" ref="J42" si="0">SUM(J36:J41)</f>
        <v>0</v>
      </c>
    </row>
    <row r="43" spans="1:26" ht="15.75" customHeight="1" x14ac:dyDescent="0.2">
      <c r="A43" s="528"/>
      <c r="B43" s="538"/>
      <c r="C43" s="528"/>
      <c r="D43" s="528"/>
      <c r="E43" s="538"/>
      <c r="F43" s="539"/>
      <c r="G43" s="540"/>
      <c r="H43" s="541"/>
      <c r="I43" s="528"/>
      <c r="J43" s="529"/>
    </row>
    <row r="44" spans="1:26" ht="15.75" customHeight="1" x14ac:dyDescent="0.25">
      <c r="A44" s="532" t="s">
        <v>417</v>
      </c>
      <c r="C44" s="528"/>
      <c r="D44" s="528"/>
      <c r="E44" s="538"/>
      <c r="F44" s="553"/>
      <c r="G44" s="554"/>
      <c r="H44" s="555"/>
      <c r="I44" s="555" t="s">
        <v>398</v>
      </c>
      <c r="J44" s="555">
        <f t="shared" ref="J44:Z44" si="1">J33+J42</f>
        <v>0</v>
      </c>
      <c r="K44" s="555">
        <f t="shared" si="1"/>
        <v>0</v>
      </c>
      <c r="L44" s="555">
        <f t="shared" si="1"/>
        <v>0</v>
      </c>
      <c r="M44" s="555">
        <f t="shared" si="1"/>
        <v>0</v>
      </c>
      <c r="N44" s="555">
        <f t="shared" si="1"/>
        <v>0</v>
      </c>
      <c r="O44" s="555">
        <f t="shared" si="1"/>
        <v>0</v>
      </c>
      <c r="P44" s="555">
        <f t="shared" si="1"/>
        <v>0</v>
      </c>
      <c r="Q44" s="555">
        <f t="shared" si="1"/>
        <v>0</v>
      </c>
      <c r="R44" s="555">
        <f t="shared" si="1"/>
        <v>0</v>
      </c>
      <c r="S44" s="555">
        <f t="shared" si="1"/>
        <v>0</v>
      </c>
      <c r="T44" s="555">
        <f t="shared" si="1"/>
        <v>0</v>
      </c>
      <c r="U44" s="555">
        <f t="shared" si="1"/>
        <v>0</v>
      </c>
      <c r="V44" s="555">
        <f t="shared" si="1"/>
        <v>0</v>
      </c>
      <c r="W44" s="555">
        <f t="shared" si="1"/>
        <v>0</v>
      </c>
      <c r="X44" s="555">
        <f t="shared" si="1"/>
        <v>0</v>
      </c>
      <c r="Y44" s="555">
        <f t="shared" si="1"/>
        <v>0</v>
      </c>
      <c r="Z44" s="555">
        <f t="shared" si="1"/>
        <v>0</v>
      </c>
    </row>
    <row r="45" spans="1:26" ht="15.75" customHeight="1" x14ac:dyDescent="0.2">
      <c r="A45" s="528"/>
      <c r="B45" s="528"/>
      <c r="C45" s="528"/>
      <c r="D45" s="528"/>
      <c r="E45" s="528"/>
      <c r="F45" s="536"/>
      <c r="G45" s="543"/>
      <c r="H45" s="530"/>
      <c r="I45" s="528"/>
      <c r="J45" s="529"/>
    </row>
    <row r="46" spans="1:26" ht="15.75" customHeight="1" x14ac:dyDescent="0.25">
      <c r="A46" s="537" t="s">
        <v>422</v>
      </c>
      <c r="B46" s="528"/>
      <c r="C46" s="528"/>
      <c r="D46" s="528"/>
      <c r="E46" s="528"/>
      <c r="F46" s="536"/>
      <c r="G46" s="543"/>
      <c r="H46" s="530"/>
      <c r="I46" s="528"/>
      <c r="J46" s="529"/>
    </row>
    <row r="47" spans="1:26" ht="15.75" customHeight="1" x14ac:dyDescent="0.2">
      <c r="A47" s="538" t="s">
        <v>423</v>
      </c>
      <c r="B47" s="528"/>
      <c r="C47" s="528"/>
      <c r="D47" s="528"/>
      <c r="E47" s="528"/>
      <c r="F47" s="536"/>
      <c r="G47" s="543"/>
      <c r="H47" s="530"/>
      <c r="I47" s="528"/>
      <c r="J47" s="529"/>
    </row>
    <row r="48" spans="1:26" ht="15.75" customHeight="1" x14ac:dyDescent="0.2">
      <c r="A48" s="538"/>
      <c r="B48" s="528"/>
      <c r="C48" s="528"/>
      <c r="D48" s="528"/>
      <c r="E48" s="528"/>
      <c r="F48" s="539"/>
      <c r="G48" s="540"/>
      <c r="H48" s="530"/>
      <c r="I48" s="538" t="s">
        <v>398</v>
      </c>
      <c r="J48" s="542" t="s">
        <v>399</v>
      </c>
    </row>
    <row r="49" spans="1:10" ht="4.5" customHeight="1" x14ac:dyDescent="0.2">
      <c r="A49" s="538"/>
      <c r="B49" s="528"/>
      <c r="C49" s="528"/>
      <c r="D49" s="528"/>
      <c r="E49" s="528"/>
      <c r="F49" s="536"/>
      <c r="G49" s="543"/>
      <c r="H49" s="530"/>
      <c r="I49" s="528"/>
      <c r="J49" s="529"/>
    </row>
    <row r="50" spans="1:10" ht="15.75" customHeight="1" x14ac:dyDescent="0.2">
      <c r="A50" s="528" t="s">
        <v>29</v>
      </c>
      <c r="B50" s="528" t="s">
        <v>446</v>
      </c>
      <c r="C50" s="528"/>
      <c r="D50" s="528"/>
      <c r="E50" s="528"/>
      <c r="F50" s="536"/>
      <c r="G50" s="544"/>
      <c r="H50" s="544"/>
      <c r="I50" s="528" t="s">
        <v>398</v>
      </c>
      <c r="J50" s="545"/>
    </row>
    <row r="51" spans="1:10" ht="15.75" customHeight="1" x14ac:dyDescent="0.2">
      <c r="A51" s="528" t="s">
        <v>29</v>
      </c>
      <c r="B51" s="528" t="s">
        <v>424</v>
      </c>
      <c r="C51" s="528"/>
      <c r="D51" s="528"/>
      <c r="E51" s="528"/>
      <c r="F51" s="536"/>
      <c r="G51" s="544"/>
      <c r="H51" s="544"/>
      <c r="I51" s="528" t="s">
        <v>398</v>
      </c>
      <c r="J51" s="548"/>
    </row>
    <row r="52" spans="1:10" ht="15.75" customHeight="1" x14ac:dyDescent="0.2">
      <c r="A52" s="528" t="s">
        <v>29</v>
      </c>
      <c r="B52" s="528" t="s">
        <v>425</v>
      </c>
      <c r="C52" s="528"/>
      <c r="D52" s="528"/>
      <c r="E52" s="528"/>
      <c r="F52" s="536"/>
      <c r="G52" s="544"/>
      <c r="H52" s="544"/>
      <c r="I52" s="528" t="s">
        <v>398</v>
      </c>
      <c r="J52" s="548"/>
    </row>
    <row r="53" spans="1:10" ht="15.75" customHeight="1" x14ac:dyDescent="0.2">
      <c r="A53" s="528" t="s">
        <v>426</v>
      </c>
      <c r="B53" s="528" t="s">
        <v>427</v>
      </c>
      <c r="C53" s="528"/>
      <c r="D53" s="528"/>
      <c r="E53" s="528"/>
      <c r="F53" s="536"/>
      <c r="G53" s="544"/>
      <c r="H53" s="544"/>
      <c r="I53" s="528" t="s">
        <v>398</v>
      </c>
      <c r="J53" s="548"/>
    </row>
    <row r="54" spans="1:10" ht="15.75" customHeight="1" x14ac:dyDescent="0.2">
      <c r="A54" s="528" t="s">
        <v>29</v>
      </c>
      <c r="B54" s="556" t="s">
        <v>428</v>
      </c>
      <c r="C54" s="528"/>
      <c r="D54" s="528"/>
      <c r="E54" s="528"/>
      <c r="F54" s="536"/>
      <c r="G54" s="544"/>
      <c r="H54" s="544"/>
      <c r="I54" s="528" t="s">
        <v>398</v>
      </c>
      <c r="J54" s="548"/>
    </row>
    <row r="55" spans="1:10" ht="15.75" customHeight="1" x14ac:dyDescent="0.2">
      <c r="A55" s="528"/>
      <c r="B55" s="528" t="s">
        <v>447</v>
      </c>
      <c r="C55" s="528"/>
      <c r="D55" s="528"/>
      <c r="E55" s="528"/>
      <c r="F55" s="536"/>
      <c r="G55" s="544"/>
      <c r="H55" s="544"/>
      <c r="I55" s="528" t="s">
        <v>398</v>
      </c>
      <c r="J55" s="548"/>
    </row>
    <row r="56" spans="1:10" ht="15.75" customHeight="1" x14ac:dyDescent="0.2">
      <c r="A56" s="528"/>
      <c r="B56" s="528" t="s">
        <v>146</v>
      </c>
      <c r="C56" s="528"/>
      <c r="D56" s="551"/>
      <c r="E56" s="551"/>
      <c r="F56" s="536"/>
      <c r="G56" s="544"/>
      <c r="H56" s="544"/>
      <c r="I56" s="528" t="s">
        <v>398</v>
      </c>
      <c r="J56" s="548"/>
    </row>
    <row r="57" spans="1:10" ht="15.75" customHeight="1" x14ac:dyDescent="0.2">
      <c r="A57" s="528"/>
      <c r="B57" s="551"/>
      <c r="C57" s="551"/>
      <c r="D57" s="557"/>
      <c r="E57" s="557"/>
      <c r="F57" s="536"/>
      <c r="G57" s="544"/>
      <c r="H57" s="544"/>
      <c r="I57" s="528" t="s">
        <v>398</v>
      </c>
      <c r="J57" s="548"/>
    </row>
    <row r="58" spans="1:10" ht="15.75" customHeight="1" x14ac:dyDescent="0.2">
      <c r="A58" s="528"/>
      <c r="B58" s="528"/>
      <c r="C58" s="528"/>
      <c r="D58" s="528"/>
      <c r="E58" s="528"/>
      <c r="F58" s="536"/>
      <c r="G58" s="543"/>
      <c r="H58" s="530"/>
      <c r="I58" s="528"/>
      <c r="J58" s="529"/>
    </row>
    <row r="59" spans="1:10" ht="15.75" customHeight="1" x14ac:dyDescent="0.25">
      <c r="A59" s="537" t="s">
        <v>448</v>
      </c>
      <c r="B59" s="538"/>
      <c r="C59" s="528"/>
      <c r="D59" s="528"/>
      <c r="E59" s="528"/>
      <c r="F59" s="536"/>
      <c r="G59" s="543"/>
      <c r="H59" s="530"/>
      <c r="I59" s="528"/>
      <c r="J59" s="529"/>
    </row>
    <row r="60" spans="1:10" s="560" customFormat="1" ht="15.75" customHeight="1" x14ac:dyDescent="0.2">
      <c r="A60" s="558" t="s">
        <v>429</v>
      </c>
      <c r="B60" s="558" t="s">
        <v>449</v>
      </c>
      <c r="C60" s="558"/>
      <c r="D60" s="558"/>
      <c r="E60" s="558"/>
      <c r="F60" s="536"/>
      <c r="G60" s="544"/>
      <c r="H60" s="559"/>
      <c r="I60" s="528" t="s">
        <v>398</v>
      </c>
      <c r="J60" s="545"/>
    </row>
    <row r="61" spans="1:10" ht="15.75" customHeight="1" x14ac:dyDescent="0.2">
      <c r="A61" s="528"/>
      <c r="B61" s="528" t="s">
        <v>450</v>
      </c>
      <c r="C61" s="528"/>
      <c r="D61" s="528"/>
      <c r="E61" s="528"/>
      <c r="F61" s="536"/>
      <c r="G61" s="544"/>
      <c r="H61" s="544"/>
      <c r="I61" s="528"/>
      <c r="J61" s="544"/>
    </row>
    <row r="62" spans="1:10" ht="15.75" customHeight="1" x14ac:dyDescent="0.2">
      <c r="A62" s="528"/>
      <c r="B62" s="528"/>
      <c r="C62" s="528"/>
      <c r="D62" s="528"/>
      <c r="E62" s="528"/>
      <c r="F62" s="536"/>
      <c r="G62" s="544"/>
      <c r="H62" s="544"/>
      <c r="I62" s="528"/>
      <c r="J62" s="544"/>
    </row>
    <row r="63" spans="1:10" ht="15.75" customHeight="1" x14ac:dyDescent="0.25">
      <c r="A63" s="537" t="s">
        <v>451</v>
      </c>
      <c r="B63" s="528"/>
      <c r="C63" s="528"/>
      <c r="D63" s="528"/>
      <c r="E63" s="528"/>
      <c r="F63" s="536"/>
      <c r="G63" s="544"/>
      <c r="H63" s="544"/>
      <c r="I63" s="528"/>
      <c r="J63" s="544"/>
    </row>
    <row r="64" spans="1:10" ht="5.0999999999999996" customHeight="1" x14ac:dyDescent="0.25">
      <c r="A64" s="537"/>
      <c r="B64" s="528"/>
      <c r="C64" s="528"/>
      <c r="D64" s="528"/>
      <c r="E64" s="528"/>
      <c r="F64" s="536"/>
      <c r="G64" s="544"/>
      <c r="H64" s="544"/>
      <c r="I64" s="528"/>
      <c r="J64" s="544"/>
    </row>
    <row r="65" spans="1:11" ht="15.75" customHeight="1" x14ac:dyDescent="0.2">
      <c r="A65" s="558" t="s">
        <v>430</v>
      </c>
      <c r="B65" s="528" t="s">
        <v>431</v>
      </c>
      <c r="C65" s="528"/>
      <c r="D65" s="528"/>
      <c r="E65" s="528"/>
      <c r="F65" s="536"/>
      <c r="G65" s="544"/>
      <c r="H65" s="544"/>
      <c r="I65" s="528" t="s">
        <v>398</v>
      </c>
      <c r="J65" s="545"/>
    </row>
    <row r="66" spans="1:11" ht="15.75" customHeight="1" x14ac:dyDescent="0.2">
      <c r="A66" s="528"/>
      <c r="B66" s="528" t="s">
        <v>452</v>
      </c>
      <c r="C66" s="528"/>
      <c r="D66" s="549"/>
      <c r="E66" s="549"/>
      <c r="F66" s="536"/>
      <c r="G66" s="544"/>
      <c r="H66" s="544"/>
      <c r="I66" s="528"/>
      <c r="J66" s="544"/>
    </row>
    <row r="67" spans="1:11" x14ac:dyDescent="0.2">
      <c r="D67" s="561"/>
      <c r="E67" s="561"/>
      <c r="F67" s="562"/>
      <c r="G67" s="563"/>
      <c r="K67" s="566"/>
    </row>
    <row r="68" spans="1:11" s="552" customFormat="1" ht="15.75" customHeight="1" x14ac:dyDescent="0.25">
      <c r="A68" s="532" t="s">
        <v>432</v>
      </c>
      <c r="B68" s="567"/>
      <c r="C68" s="532"/>
      <c r="D68" s="538"/>
      <c r="E68" s="538"/>
      <c r="F68" s="553"/>
      <c r="G68" s="554"/>
      <c r="H68" s="568"/>
      <c r="I68" s="532" t="s">
        <v>398</v>
      </c>
      <c r="J68" s="555">
        <f>SUM(J50:J65)</f>
        <v>0</v>
      </c>
    </row>
    <row r="69" spans="1:11" s="552" customFormat="1" ht="15.75" customHeight="1" x14ac:dyDescent="0.25">
      <c r="A69" s="532"/>
      <c r="B69" s="567"/>
      <c r="C69" s="532"/>
      <c r="D69" s="538"/>
      <c r="E69" s="538"/>
      <c r="F69" s="553"/>
      <c r="G69" s="554"/>
      <c r="H69" s="568"/>
      <c r="I69" s="532"/>
      <c r="J69" s="555"/>
    </row>
    <row r="70" spans="1:11" s="552" customFormat="1" ht="15.75" customHeight="1" x14ac:dyDescent="0.25">
      <c r="A70" s="532"/>
      <c r="B70" s="567"/>
      <c r="C70" s="532"/>
      <c r="D70" s="538"/>
      <c r="E70" s="538"/>
      <c r="F70" s="553"/>
      <c r="G70" s="554"/>
      <c r="H70" s="568"/>
      <c r="I70" s="532"/>
      <c r="J70" s="555"/>
    </row>
    <row r="71" spans="1:11" ht="15.75" customHeight="1" x14ac:dyDescent="0.2">
      <c r="A71" s="528"/>
      <c r="B71" s="528"/>
      <c r="C71" s="528"/>
      <c r="D71" s="528"/>
      <c r="E71" s="528"/>
      <c r="F71" s="536"/>
      <c r="G71" s="543"/>
      <c r="H71" s="530"/>
      <c r="I71" s="528"/>
      <c r="J71" s="529"/>
    </row>
    <row r="72" spans="1:11" s="552" customFormat="1" ht="15.75" customHeight="1" x14ac:dyDescent="0.25">
      <c r="A72" s="569" t="s">
        <v>480</v>
      </c>
      <c r="B72" s="569"/>
      <c r="C72" s="569"/>
      <c r="D72" s="569"/>
      <c r="E72" s="569"/>
      <c r="F72" s="570"/>
      <c r="G72" s="571"/>
      <c r="H72" s="572"/>
      <c r="I72" s="572" t="s">
        <v>398</v>
      </c>
      <c r="J72" s="572">
        <f>J68-J44</f>
        <v>0</v>
      </c>
    </row>
    <row r="73" spans="1:11" ht="15.75" customHeight="1" x14ac:dyDescent="0.2">
      <c r="A73" s="528"/>
      <c r="B73" s="528"/>
      <c r="C73" s="528"/>
      <c r="D73" s="528"/>
      <c r="E73" s="528"/>
      <c r="F73" s="528"/>
      <c r="G73" s="529"/>
      <c r="H73" s="530"/>
      <c r="I73" s="528"/>
      <c r="J73" s="529"/>
    </row>
    <row r="74" spans="1:11" ht="15.75" customHeight="1" x14ac:dyDescent="0.2">
      <c r="A74" s="528" t="s">
        <v>433</v>
      </c>
      <c r="B74" s="538" t="s">
        <v>453</v>
      </c>
      <c r="C74" s="528"/>
      <c r="D74" s="528"/>
      <c r="E74" s="528"/>
      <c r="F74" s="528"/>
      <c r="G74" s="529"/>
      <c r="H74" s="530"/>
      <c r="I74" s="528" t="s">
        <v>398</v>
      </c>
      <c r="J74" s="545">
        <f>IF(J72&lt;=0,0,J72)</f>
        <v>0</v>
      </c>
      <c r="K74" s="573"/>
    </row>
    <row r="75" spans="1:11" ht="15.75" customHeight="1" x14ac:dyDescent="0.2">
      <c r="A75" s="528"/>
      <c r="B75" s="528"/>
      <c r="C75" s="528"/>
      <c r="D75" s="528"/>
      <c r="E75" s="528"/>
      <c r="F75" s="528"/>
      <c r="G75" s="529"/>
      <c r="H75" s="530"/>
      <c r="I75" s="528"/>
      <c r="J75" s="529"/>
    </row>
    <row r="76" spans="1:11" ht="15.75" customHeight="1" x14ac:dyDescent="0.2">
      <c r="A76" s="528" t="s">
        <v>43</v>
      </c>
      <c r="B76" s="528" t="s">
        <v>454</v>
      </c>
      <c r="C76" s="528"/>
      <c r="D76" s="528"/>
      <c r="E76" s="528"/>
      <c r="F76" s="528"/>
      <c r="G76" s="529"/>
      <c r="H76" s="530"/>
      <c r="I76" s="528"/>
      <c r="J76" s="529"/>
    </row>
    <row r="77" spans="1:11" ht="5.0999999999999996" customHeight="1" x14ac:dyDescent="0.2">
      <c r="A77" s="528"/>
      <c r="B77" s="528"/>
      <c r="C77" s="528"/>
      <c r="D77" s="528"/>
      <c r="E77" s="528"/>
      <c r="F77" s="528"/>
      <c r="G77" s="529"/>
      <c r="H77" s="530"/>
      <c r="I77" s="528"/>
      <c r="J77" s="529"/>
    </row>
    <row r="78" spans="1:11" ht="15.75" customHeight="1" x14ac:dyDescent="0.2">
      <c r="A78" s="528"/>
      <c r="B78" s="574" t="s">
        <v>455</v>
      </c>
      <c r="C78" s="575"/>
      <c r="D78" s="575"/>
      <c r="E78" s="575"/>
      <c r="F78" s="575"/>
      <c r="G78" s="575"/>
      <c r="H78" s="530"/>
      <c r="I78" s="528" t="s">
        <v>398</v>
      </c>
      <c r="J78" s="545">
        <f>IF(J74&lt;&gt;0,0,IF(J72&gt;1900,950,IF((J72/2&gt;=0),J72/2,0)))</f>
        <v>0</v>
      </c>
      <c r="K78" s="566"/>
    </row>
    <row r="79" spans="1:11" ht="15.75" customHeight="1" x14ac:dyDescent="0.2">
      <c r="A79" s="528"/>
      <c r="B79" s="576" t="s">
        <v>456</v>
      </c>
      <c r="C79" s="528"/>
      <c r="D79" s="528"/>
      <c r="E79" s="528"/>
      <c r="F79" s="528"/>
      <c r="G79" s="529"/>
      <c r="H79" s="530"/>
      <c r="I79" s="528"/>
      <c r="J79" s="577"/>
      <c r="K79" s="566"/>
    </row>
    <row r="80" spans="1:11" ht="15.75" customHeight="1" x14ac:dyDescent="0.2">
      <c r="A80" s="528"/>
      <c r="B80" s="528"/>
      <c r="C80" s="528"/>
      <c r="D80" s="528"/>
      <c r="E80" s="528"/>
      <c r="F80" s="528"/>
      <c r="G80" s="529"/>
      <c r="H80" s="530"/>
      <c r="I80" s="528"/>
      <c r="J80" s="529"/>
    </row>
    <row r="81" spans="1:10" ht="15.75" customHeight="1" x14ac:dyDescent="0.25">
      <c r="A81" s="578" t="s">
        <v>457</v>
      </c>
      <c r="B81" s="528"/>
      <c r="C81" s="528"/>
      <c r="D81" s="528"/>
      <c r="E81" s="528"/>
      <c r="F81" s="528"/>
      <c r="G81" s="529"/>
      <c r="H81" s="530"/>
      <c r="I81" s="528"/>
      <c r="J81" s="529"/>
    </row>
    <row r="82" spans="1:10" s="552" customFormat="1" ht="15.75" customHeight="1" x14ac:dyDescent="0.25">
      <c r="A82" s="569" t="s">
        <v>458</v>
      </c>
      <c r="B82" s="569"/>
      <c r="C82" s="569"/>
      <c r="D82" s="569"/>
      <c r="E82" s="579"/>
      <c r="F82" s="579"/>
      <c r="G82" s="580"/>
      <c r="H82" s="581"/>
      <c r="I82" s="569" t="s">
        <v>398</v>
      </c>
      <c r="J82" s="582">
        <f>J78+J74</f>
        <v>0</v>
      </c>
    </row>
    <row r="83" spans="1:10" ht="15.75" customHeight="1" x14ac:dyDescent="0.2">
      <c r="A83" s="528"/>
      <c r="B83" s="528"/>
      <c r="C83" s="528"/>
      <c r="D83" s="528"/>
      <c r="E83" s="528"/>
      <c r="F83" s="528"/>
      <c r="G83" s="529"/>
      <c r="H83" s="530"/>
      <c r="I83" s="528"/>
      <c r="J83" s="529"/>
    </row>
    <row r="84" spans="1:10" ht="15.75" customHeight="1" x14ac:dyDescent="0.2">
      <c r="A84" s="583" t="s">
        <v>459</v>
      </c>
      <c r="B84" s="528"/>
      <c r="C84" s="528"/>
      <c r="D84" s="528"/>
      <c r="E84" s="528"/>
      <c r="F84" s="528"/>
      <c r="G84" s="529"/>
      <c r="H84" s="530"/>
      <c r="I84" s="528"/>
      <c r="J84" s="529"/>
    </row>
    <row r="85" spans="1:10" ht="15.75" customHeight="1" x14ac:dyDescent="0.2">
      <c r="A85" s="583" t="s">
        <v>460</v>
      </c>
      <c r="B85" s="528"/>
      <c r="C85" s="528"/>
      <c r="D85" s="528"/>
      <c r="E85" s="528"/>
      <c r="F85" s="528"/>
      <c r="G85" s="529"/>
      <c r="H85" s="530"/>
      <c r="I85" s="528"/>
      <c r="J85" s="529"/>
    </row>
    <row r="86" spans="1:10" ht="15.75" customHeight="1" x14ac:dyDescent="0.2">
      <c r="A86" s="584"/>
      <c r="B86" s="528"/>
      <c r="C86" s="528"/>
      <c r="D86" s="528"/>
      <c r="E86" s="528"/>
      <c r="F86" s="528"/>
      <c r="G86" s="529"/>
      <c r="H86" s="530"/>
      <c r="I86" s="528"/>
      <c r="J86" s="529"/>
    </row>
    <row r="87" spans="1:10" ht="15.75" customHeight="1" x14ac:dyDescent="0.2">
      <c r="A87" s="583" t="s">
        <v>461</v>
      </c>
      <c r="B87" s="528"/>
      <c r="C87" s="528"/>
      <c r="D87" s="528"/>
      <c r="E87" s="528"/>
      <c r="F87" s="528"/>
      <c r="G87" s="529"/>
      <c r="H87" s="530"/>
      <c r="I87" s="528"/>
      <c r="J87" s="529"/>
    </row>
    <row r="88" spans="1:10" ht="15.75" customHeight="1" x14ac:dyDescent="0.2">
      <c r="A88" s="583" t="s">
        <v>462</v>
      </c>
      <c r="B88" s="528"/>
      <c r="C88" s="528"/>
      <c r="D88" s="528"/>
      <c r="E88" s="528"/>
      <c r="F88" s="528"/>
      <c r="G88" s="529"/>
      <c r="H88" s="530"/>
      <c r="I88" s="528"/>
      <c r="J88" s="529"/>
    </row>
    <row r="89" spans="1:10" ht="15.75" customHeight="1" x14ac:dyDescent="0.2">
      <c r="A89" s="583" t="s">
        <v>463</v>
      </c>
      <c r="B89" s="528"/>
      <c r="C89" s="528"/>
      <c r="D89" s="528"/>
      <c r="E89" s="528"/>
      <c r="F89" s="528"/>
      <c r="G89" s="529"/>
      <c r="H89" s="530"/>
      <c r="I89" s="528"/>
      <c r="J89" s="529"/>
    </row>
    <row r="90" spans="1:10" ht="15.75" customHeight="1" x14ac:dyDescent="0.2">
      <c r="A90" s="584"/>
      <c r="B90" s="528"/>
      <c r="C90" s="528"/>
      <c r="D90" s="528"/>
      <c r="E90" s="528"/>
      <c r="F90" s="528"/>
      <c r="G90" s="529"/>
      <c r="H90" s="530"/>
      <c r="I90" s="528"/>
      <c r="J90" s="529"/>
    </row>
    <row r="91" spans="1:10" ht="15.75" customHeight="1" x14ac:dyDescent="0.2">
      <c r="A91" s="584" t="s">
        <v>464</v>
      </c>
      <c r="B91" s="528"/>
      <c r="C91" s="528"/>
      <c r="D91" s="528"/>
      <c r="E91" s="528"/>
      <c r="F91" s="528"/>
      <c r="G91" s="529"/>
      <c r="H91" s="530"/>
      <c r="I91" s="528"/>
      <c r="J91" s="529"/>
    </row>
    <row r="92" spans="1:10" ht="15.75" customHeight="1" x14ac:dyDescent="0.2">
      <c r="A92" s="584" t="s">
        <v>465</v>
      </c>
      <c r="B92" s="528"/>
      <c r="C92" s="528"/>
      <c r="D92" s="528"/>
      <c r="E92" s="528"/>
      <c r="F92" s="528"/>
      <c r="G92" s="529"/>
      <c r="H92" s="530"/>
      <c r="I92" s="528"/>
      <c r="J92" s="529"/>
    </row>
    <row r="93" spans="1:10" ht="15.75" customHeight="1" x14ac:dyDescent="0.2"/>
    <row r="94" spans="1:10" ht="15.75" customHeight="1" x14ac:dyDescent="0.2"/>
    <row r="95" spans="1:10" ht="15.75" customHeight="1" x14ac:dyDescent="0.2"/>
    <row r="96" spans="1:10"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sheetData>
  <mergeCells count="4">
    <mergeCell ref="B4:F4"/>
    <mergeCell ref="I4:J6"/>
    <mergeCell ref="B5:F5"/>
    <mergeCell ref="B6:F6"/>
  </mergeCells>
  <pageMargins left="0.78740157480314998" right="0.59055118110236204" top="0.59055118110236204" bottom="0.59055118110236204" header="0.511811023622047" footer="0.511811023622047"/>
  <pageSetup paperSize="9" scale="96" fitToHeight="0" orientation="portrait" r:id="rId1"/>
  <headerFooter alignWithMargins="0"/>
  <rowBreaks count="1" manualBreakCount="1">
    <brk id="44" max="9"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FF0000"/>
    <pageSetUpPr fitToPage="1"/>
  </sheetPr>
  <dimension ref="A1:H94"/>
  <sheetViews>
    <sheetView showGridLines="0" zoomScaleNormal="100" zoomScaleSheetLayoutView="110" workbookViewId="0">
      <selection sqref="A1:G1"/>
    </sheetView>
  </sheetViews>
  <sheetFormatPr baseColWidth="10" defaultColWidth="11.5703125" defaultRowHeight="12.75" x14ac:dyDescent="0.2"/>
  <cols>
    <col min="1" max="6" width="13.85546875" style="80" customWidth="1"/>
    <col min="7" max="7" width="17.140625" style="80" customWidth="1"/>
    <col min="8" max="26" width="0" style="80" hidden="1" customWidth="1"/>
    <col min="27" max="16384" width="11.5703125" style="80"/>
  </cols>
  <sheetData>
    <row r="1" spans="1:7" ht="54.75" customHeight="1" x14ac:dyDescent="0.2">
      <c r="A1" s="663" t="s">
        <v>173</v>
      </c>
      <c r="B1" s="664"/>
      <c r="C1" s="664"/>
      <c r="D1" s="664"/>
      <c r="E1" s="664"/>
      <c r="F1" s="664"/>
      <c r="G1" s="665"/>
    </row>
    <row r="2" spans="1:7" s="7" customFormat="1" ht="11.25" x14ac:dyDescent="0.2">
      <c r="A2" s="666" t="s">
        <v>174</v>
      </c>
      <c r="B2" s="666"/>
      <c r="C2" s="666"/>
      <c r="D2" s="666"/>
      <c r="E2" s="666"/>
      <c r="F2" s="666"/>
      <c r="G2" s="666"/>
    </row>
    <row r="3" spans="1:7" s="7" customFormat="1" ht="7.5" customHeight="1" x14ac:dyDescent="0.2">
      <c r="A3" s="81"/>
      <c r="B3" s="81"/>
      <c r="C3" s="81"/>
      <c r="D3" s="81"/>
      <c r="E3" s="81"/>
      <c r="F3" s="81"/>
      <c r="G3" s="81"/>
    </row>
    <row r="4" spans="1:7" s="6" customFormat="1" x14ac:dyDescent="0.2">
      <c r="A4" s="82" t="s">
        <v>175</v>
      </c>
    </row>
    <row r="5" spans="1:7" s="6" customFormat="1" x14ac:dyDescent="0.2">
      <c r="A5" s="82" t="s">
        <v>176</v>
      </c>
      <c r="C5" s="83"/>
    </row>
    <row r="6" spans="1:7" ht="7.5" customHeight="1" x14ac:dyDescent="0.2"/>
    <row r="7" spans="1:7" ht="15.75" x14ac:dyDescent="0.25">
      <c r="A7" s="16" t="s">
        <v>177</v>
      </c>
    </row>
    <row r="8" spans="1:7" s="186" customFormat="1" ht="12" customHeight="1" x14ac:dyDescent="0.2">
      <c r="A8" s="345" t="s">
        <v>194</v>
      </c>
      <c r="B8" s="344"/>
      <c r="C8" s="344"/>
      <c r="D8" s="344"/>
      <c r="E8" s="344"/>
      <c r="F8" s="344"/>
      <c r="G8" s="344"/>
    </row>
    <row r="9" spans="1:7" s="186" customFormat="1" ht="12" customHeight="1" x14ac:dyDescent="0.2">
      <c r="A9" s="6" t="s">
        <v>195</v>
      </c>
      <c r="B9" s="344"/>
      <c r="C9" s="344"/>
      <c r="D9" s="344"/>
      <c r="E9" s="344"/>
      <c r="F9" s="344"/>
      <c r="G9" s="344"/>
    </row>
    <row r="10" spans="1:7" s="186" customFormat="1" ht="12" customHeight="1" x14ac:dyDescent="0.2">
      <c r="A10" s="345" t="s">
        <v>196</v>
      </c>
      <c r="B10" s="330"/>
      <c r="C10" s="330"/>
      <c r="D10" s="330"/>
      <c r="E10" s="330"/>
      <c r="F10" s="330"/>
      <c r="G10" s="330"/>
    </row>
    <row r="11" spans="1:7" s="186" customFormat="1" ht="14.25" customHeight="1" x14ac:dyDescent="0.2">
      <c r="A11" s="6" t="s">
        <v>197</v>
      </c>
      <c r="B11" s="344"/>
      <c r="C11" s="344"/>
      <c r="D11" s="344"/>
      <c r="E11" s="344"/>
      <c r="F11" s="344"/>
      <c r="G11" s="344"/>
    </row>
    <row r="12" spans="1:7" ht="7.5" customHeight="1" x14ac:dyDescent="0.2"/>
    <row r="13" spans="1:7" ht="15.75" x14ac:dyDescent="0.25">
      <c r="A13" s="16" t="s">
        <v>178</v>
      </c>
    </row>
    <row r="14" spans="1:7" ht="12.75" customHeight="1" x14ac:dyDescent="0.2">
      <c r="A14" s="6" t="s">
        <v>198</v>
      </c>
    </row>
    <row r="15" spans="1:7" ht="12.75" customHeight="1" x14ac:dyDescent="0.2">
      <c r="A15" s="6" t="s">
        <v>199</v>
      </c>
    </row>
    <row r="16" spans="1:7" ht="7.5" customHeight="1" x14ac:dyDescent="0.2"/>
    <row r="17" spans="1:7" x14ac:dyDescent="0.2">
      <c r="A17" s="6" t="s">
        <v>200</v>
      </c>
    </row>
    <row r="18" spans="1:7" ht="12.75" customHeight="1" x14ac:dyDescent="0.2">
      <c r="A18" s="668" t="s">
        <v>201</v>
      </c>
      <c r="B18" s="668"/>
      <c r="C18" s="668"/>
      <c r="D18" s="668"/>
      <c r="E18" s="668"/>
      <c r="F18" s="668"/>
      <c r="G18" s="668"/>
    </row>
    <row r="19" spans="1:7" ht="12.75" customHeight="1" x14ac:dyDescent="0.2">
      <c r="A19" s="80" t="s">
        <v>179</v>
      </c>
    </row>
    <row r="20" spans="1:7" ht="7.5" customHeight="1" x14ac:dyDescent="0.2"/>
    <row r="21" spans="1:7" ht="15.75" x14ac:dyDescent="0.25">
      <c r="A21" s="16" t="s">
        <v>180</v>
      </c>
    </row>
    <row r="22" spans="1:7" ht="12.75" customHeight="1" x14ac:dyDescent="0.2">
      <c r="A22" s="6" t="s">
        <v>202</v>
      </c>
    </row>
    <row r="23" spans="1:7" ht="12.75" customHeight="1" x14ac:dyDescent="0.2">
      <c r="A23" s="6" t="s">
        <v>203</v>
      </c>
    </row>
    <row r="24" spans="1:7" ht="7.5" customHeight="1" x14ac:dyDescent="0.2">
      <c r="A24" s="6"/>
    </row>
    <row r="25" spans="1:7" ht="15.75" x14ac:dyDescent="0.25">
      <c r="A25" s="16" t="s">
        <v>181</v>
      </c>
    </row>
    <row r="26" spans="1:7" x14ac:dyDescent="0.2">
      <c r="A26" s="6" t="s">
        <v>204</v>
      </c>
    </row>
    <row r="27" spans="1:7" x14ac:dyDescent="0.2">
      <c r="A27" s="6" t="s">
        <v>205</v>
      </c>
    </row>
    <row r="28" spans="1:7" ht="7.5" customHeight="1" x14ac:dyDescent="0.2"/>
    <row r="29" spans="1:7" ht="15.75" x14ac:dyDescent="0.25">
      <c r="A29" s="16" t="s">
        <v>182</v>
      </c>
    </row>
    <row r="30" spans="1:7" x14ac:dyDescent="0.2">
      <c r="A30" s="6" t="s">
        <v>206</v>
      </c>
    </row>
    <row r="31" spans="1:7" x14ac:dyDescent="0.2">
      <c r="A31" s="6" t="s">
        <v>207</v>
      </c>
    </row>
    <row r="32" spans="1:7" ht="7.5" customHeight="1" x14ac:dyDescent="0.2"/>
    <row r="33" spans="1:8" ht="15.75" x14ac:dyDescent="0.25">
      <c r="A33" s="16" t="s">
        <v>183</v>
      </c>
    </row>
    <row r="34" spans="1:8" x14ac:dyDescent="0.2">
      <c r="A34" s="6" t="s">
        <v>184</v>
      </c>
    </row>
    <row r="35" spans="1:8" ht="3.75" customHeight="1" x14ac:dyDescent="0.2"/>
    <row r="36" spans="1:8" x14ac:dyDescent="0.2">
      <c r="A36" s="6" t="s">
        <v>185</v>
      </c>
    </row>
    <row r="37" spans="1:8" x14ac:dyDescent="0.2">
      <c r="A37" s="6" t="s">
        <v>186</v>
      </c>
    </row>
    <row r="38" spans="1:8" ht="14.25" customHeight="1" x14ac:dyDescent="0.2">
      <c r="A38" s="6" t="s">
        <v>208</v>
      </c>
    </row>
    <row r="39" spans="1:8" ht="14.25" customHeight="1" x14ac:dyDescent="0.2">
      <c r="A39" s="6" t="s">
        <v>209</v>
      </c>
    </row>
    <row r="40" spans="1:8" ht="14.25" customHeight="1" x14ac:dyDescent="0.2">
      <c r="A40" s="6" t="s">
        <v>210</v>
      </c>
    </row>
    <row r="41" spans="1:8" ht="14.25" customHeight="1" x14ac:dyDescent="0.2">
      <c r="A41" s="6" t="s">
        <v>211</v>
      </c>
    </row>
    <row r="42" spans="1:8" ht="7.5" customHeight="1" x14ac:dyDescent="0.2">
      <c r="A42" s="6"/>
    </row>
    <row r="43" spans="1:8" ht="15" customHeight="1" x14ac:dyDescent="0.25">
      <c r="A43" s="669" t="s">
        <v>187</v>
      </c>
      <c r="B43" s="669"/>
      <c r="C43" s="669"/>
      <c r="D43" s="669"/>
      <c r="E43" s="669"/>
      <c r="F43" s="669"/>
      <c r="G43" s="669"/>
      <c r="H43" s="84"/>
    </row>
    <row r="44" spans="1:8" ht="15.75" customHeight="1" x14ac:dyDescent="0.2">
      <c r="A44" s="6" t="s">
        <v>212</v>
      </c>
    </row>
    <row r="45" spans="1:8" x14ac:dyDescent="0.2">
      <c r="A45" s="6" t="s">
        <v>213</v>
      </c>
    </row>
    <row r="46" spans="1:8" x14ac:dyDescent="0.2">
      <c r="A46" s="6" t="s">
        <v>214</v>
      </c>
    </row>
    <row r="47" spans="1:8" ht="7.5" customHeight="1" x14ac:dyDescent="0.2"/>
    <row r="48" spans="1:8" ht="15.75" x14ac:dyDescent="0.25">
      <c r="A48" s="16" t="s">
        <v>188</v>
      </c>
    </row>
    <row r="49" spans="1:7" x14ac:dyDescent="0.2">
      <c r="A49" s="6" t="s">
        <v>189</v>
      </c>
    </row>
    <row r="50" spans="1:7" x14ac:dyDescent="0.2">
      <c r="A50" s="6" t="s">
        <v>215</v>
      </c>
    </row>
    <row r="51" spans="1:7" x14ac:dyDescent="0.2">
      <c r="A51" s="6" t="s">
        <v>216</v>
      </c>
    </row>
    <row r="52" spans="1:7" ht="9.9499999999999993" customHeight="1" x14ac:dyDescent="0.2">
      <c r="A52" s="6"/>
    </row>
    <row r="53" spans="1:7" x14ac:dyDescent="0.2">
      <c r="A53" s="6" t="s">
        <v>190</v>
      </c>
    </row>
    <row r="54" spans="1:7" ht="9.9499999999999993" customHeight="1" x14ac:dyDescent="0.2">
      <c r="A54" s="6"/>
    </row>
    <row r="55" spans="1:7" x14ac:dyDescent="0.2">
      <c r="A55" s="6" t="s">
        <v>191</v>
      </c>
    </row>
    <row r="56" spans="1:7" ht="9.9499999999999993" customHeight="1" x14ac:dyDescent="0.2">
      <c r="A56" s="6"/>
    </row>
    <row r="57" spans="1:7" ht="15.75" x14ac:dyDescent="0.25">
      <c r="A57" s="16" t="s">
        <v>192</v>
      </c>
    </row>
    <row r="58" spans="1:7" ht="7.5" customHeight="1" x14ac:dyDescent="0.2">
      <c r="A58" s="15"/>
      <c r="B58" s="15"/>
      <c r="C58" s="85"/>
    </row>
    <row r="59" spans="1:7" ht="14.25" x14ac:dyDescent="0.2">
      <c r="A59" s="616" t="str">
        <f ca="1">Gesuch!A103&amp;", "&amp;TEXT(Gesuch!T103,"TT.MM.JJJJJ")</f>
        <v>, 05.12.2024</v>
      </c>
      <c r="B59" s="616"/>
      <c r="C59" s="616"/>
      <c r="D59" s="15"/>
      <c r="E59" s="662" t="str">
        <f>IF(Gesuch!C39 = "","",A59)</f>
        <v/>
      </c>
      <c r="F59" s="662"/>
      <c r="G59" s="662"/>
    </row>
    <row r="60" spans="1:7" ht="3" customHeight="1" x14ac:dyDescent="0.2"/>
    <row r="61" spans="1:7" x14ac:dyDescent="0.2">
      <c r="A61" s="205" t="s">
        <v>217</v>
      </c>
      <c r="B61" s="315"/>
      <c r="C61" s="316"/>
      <c r="D61" s="316"/>
      <c r="E61" s="205" t="s">
        <v>217</v>
      </c>
      <c r="F61" s="205"/>
      <c r="G61" s="205"/>
    </row>
    <row r="62" spans="1:7" x14ac:dyDescent="0.2">
      <c r="B62" s="86"/>
      <c r="C62" s="667"/>
      <c r="D62" s="667"/>
      <c r="E62" s="15"/>
      <c r="F62" s="15"/>
      <c r="G62" s="15"/>
    </row>
    <row r="63" spans="1:7" ht="14.25" x14ac:dyDescent="0.2">
      <c r="A63" s="616" t="str">
        <f>SUBSTITUTE(GS_NAME &amp; " " &amp; GS_VORNAME,"&lt;", "")</f>
        <v xml:space="preserve"> </v>
      </c>
      <c r="B63" s="616"/>
      <c r="C63" s="616"/>
      <c r="D63" s="86"/>
      <c r="E63" s="616" t="str">
        <f>SUBSTITUTE(GS_ZivHeiName &amp; " " &amp; GS_ZivHeiVorname,"&lt;", "")</f>
        <v xml:space="preserve"> </v>
      </c>
      <c r="F63" s="616"/>
      <c r="G63" s="616"/>
    </row>
    <row r="64" spans="1:7" ht="3" customHeight="1" x14ac:dyDescent="0.2">
      <c r="E64" s="87"/>
      <c r="F64" s="15"/>
      <c r="G64" s="15"/>
    </row>
    <row r="65" spans="1:7" x14ac:dyDescent="0.2">
      <c r="A65" s="7" t="s">
        <v>219</v>
      </c>
      <c r="B65" s="7"/>
      <c r="C65" s="7"/>
      <c r="D65" s="7"/>
      <c r="E65" s="7" t="s">
        <v>219</v>
      </c>
      <c r="F65" s="205"/>
      <c r="G65" s="205"/>
    </row>
    <row r="66" spans="1:7" ht="14.25" x14ac:dyDescent="0.2">
      <c r="A66" s="1"/>
      <c r="E66" s="15"/>
      <c r="F66" s="15"/>
      <c r="G66" s="15"/>
    </row>
    <row r="67" spans="1:7" x14ac:dyDescent="0.2">
      <c r="D67" s="15"/>
    </row>
    <row r="68" spans="1:7" ht="14.25" x14ac:dyDescent="0.2">
      <c r="A68" s="662"/>
      <c r="B68" s="662"/>
      <c r="C68" s="662"/>
      <c r="E68" s="662"/>
      <c r="F68" s="662"/>
      <c r="G68" s="662"/>
    </row>
    <row r="69" spans="1:7" x14ac:dyDescent="0.2">
      <c r="A69" s="7" t="s">
        <v>218</v>
      </c>
      <c r="B69" s="7"/>
      <c r="C69" s="7"/>
      <c r="D69" s="7"/>
      <c r="E69" s="7" t="s">
        <v>218</v>
      </c>
      <c r="F69" s="205"/>
      <c r="G69" s="205"/>
    </row>
    <row r="70" spans="1:7" hidden="1" x14ac:dyDescent="0.2">
      <c r="C70" s="15"/>
      <c r="D70" s="15"/>
    </row>
    <row r="71" spans="1:7" hidden="1" x14ac:dyDescent="0.2">
      <c r="C71" s="15"/>
      <c r="D71" s="15"/>
    </row>
    <row r="72" spans="1:7" hidden="1" x14ac:dyDescent="0.2">
      <c r="C72" s="15"/>
      <c r="D72" s="15"/>
    </row>
    <row r="73" spans="1:7" hidden="1" x14ac:dyDescent="0.2">
      <c r="C73" s="15"/>
      <c r="D73" s="15"/>
    </row>
    <row r="74" spans="1:7" hidden="1" x14ac:dyDescent="0.2">
      <c r="C74" s="15"/>
      <c r="D74" s="15"/>
    </row>
    <row r="75" spans="1:7" hidden="1" x14ac:dyDescent="0.2">
      <c r="A75" s="88"/>
      <c r="B75" s="14"/>
      <c r="C75" s="11"/>
      <c r="D75" s="14"/>
    </row>
    <row r="76" spans="1:7" hidden="1" x14ac:dyDescent="0.2">
      <c r="A76" s="89"/>
      <c r="B76" s="89"/>
      <c r="C76" s="14"/>
      <c r="D76" s="14"/>
    </row>
    <row r="77" spans="1:7" hidden="1" x14ac:dyDescent="0.2">
      <c r="A77" s="89"/>
      <c r="B77" s="89"/>
      <c r="C77" s="14"/>
      <c r="D77" s="14"/>
    </row>
    <row r="78" spans="1:7" hidden="1" x14ac:dyDescent="0.2">
      <c r="A78" s="89"/>
      <c r="B78" s="89"/>
      <c r="C78" s="14"/>
      <c r="D78" s="14"/>
    </row>
    <row r="79" spans="1:7" hidden="1" x14ac:dyDescent="0.2">
      <c r="A79" s="89"/>
      <c r="B79" s="89"/>
      <c r="C79" s="14"/>
      <c r="D79" s="14"/>
    </row>
    <row r="80" spans="1:7" hidden="1" x14ac:dyDescent="0.2">
      <c r="A80" s="89"/>
      <c r="B80" s="89"/>
      <c r="C80" s="14"/>
      <c r="D80" s="14"/>
    </row>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sheetData>
  <mergeCells count="11">
    <mergeCell ref="E68:G68"/>
    <mergeCell ref="A68:C68"/>
    <mergeCell ref="A63:C63"/>
    <mergeCell ref="A59:C59"/>
    <mergeCell ref="A1:G1"/>
    <mergeCell ref="A2:G2"/>
    <mergeCell ref="C62:D62"/>
    <mergeCell ref="E59:G59"/>
    <mergeCell ref="E63:G63"/>
    <mergeCell ref="A18:G18"/>
    <mergeCell ref="A43:G43"/>
  </mergeCells>
  <pageMargins left="0.6692913385826772" right="0.51181102362204722" top="0.6692913385826772" bottom="0.70866141732283472" header="0.39370078740157483" footer="0.35433070866141736"/>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FF0000"/>
    <pageSetUpPr fitToPage="1"/>
  </sheetPr>
  <dimension ref="A1:I99"/>
  <sheetViews>
    <sheetView showGridLines="0" zoomScaleNormal="100" workbookViewId="0"/>
  </sheetViews>
  <sheetFormatPr baseColWidth="10" defaultRowHeight="12.75" x14ac:dyDescent="0.2"/>
  <cols>
    <col min="1" max="1" width="2.42578125" style="90" customWidth="1"/>
    <col min="2" max="2" width="18.140625" style="90" customWidth="1"/>
    <col min="3" max="3" width="11.42578125" style="90"/>
    <col min="4" max="4" width="10.42578125" style="90" customWidth="1"/>
    <col min="5" max="7" width="11.42578125" style="90"/>
    <col min="8" max="8" width="12.85546875" style="90" customWidth="1"/>
    <col min="9" max="26" width="0" style="90" hidden="1" customWidth="1"/>
    <col min="27" max="16384" width="11.42578125" style="90"/>
  </cols>
  <sheetData>
    <row r="1" spans="1:9" ht="13.5" customHeight="1" x14ac:dyDescent="0.2">
      <c r="A1" s="424"/>
      <c r="B1" s="425"/>
      <c r="C1" s="425"/>
      <c r="D1" s="425"/>
      <c r="E1" s="425"/>
      <c r="F1" s="425"/>
      <c r="G1" s="425"/>
      <c r="H1" s="426"/>
      <c r="I1" s="91"/>
    </row>
    <row r="2" spans="1:9" ht="13.5" customHeight="1" x14ac:dyDescent="0.2">
      <c r="A2" s="427"/>
      <c r="B2" s="428"/>
      <c r="C2" s="428"/>
      <c r="D2" s="428"/>
      <c r="E2" s="428"/>
      <c r="F2" s="428"/>
      <c r="G2" s="428"/>
      <c r="H2" s="429"/>
      <c r="I2" s="91"/>
    </row>
    <row r="3" spans="1:9" ht="23.25" x14ac:dyDescent="0.35">
      <c r="A3" s="671" t="s">
        <v>220</v>
      </c>
      <c r="B3" s="672"/>
      <c r="C3" s="672"/>
      <c r="D3" s="672"/>
      <c r="E3" s="672"/>
      <c r="F3" s="672"/>
      <c r="G3" s="672"/>
      <c r="H3" s="673"/>
      <c r="I3" s="91"/>
    </row>
    <row r="4" spans="1:9" ht="13.5" customHeight="1" x14ac:dyDescent="0.4">
      <c r="A4" s="681"/>
      <c r="B4" s="682"/>
      <c r="C4" s="682"/>
      <c r="D4" s="682"/>
      <c r="E4" s="682"/>
      <c r="F4" s="682"/>
      <c r="G4" s="682"/>
      <c r="H4" s="683"/>
      <c r="I4" s="91"/>
    </row>
    <row r="5" spans="1:9" ht="13.5" customHeight="1" x14ac:dyDescent="0.2">
      <c r="A5" s="430"/>
      <c r="B5" s="431"/>
      <c r="C5" s="431"/>
      <c r="D5" s="431"/>
      <c r="E5" s="431"/>
      <c r="F5" s="431"/>
      <c r="G5" s="431"/>
      <c r="H5" s="432"/>
      <c r="I5" s="91"/>
    </row>
    <row r="6" spans="1:9" ht="14.25" x14ac:dyDescent="0.2">
      <c r="A6" s="135"/>
      <c r="B6" s="135"/>
      <c r="C6" s="135"/>
      <c r="D6" s="135"/>
      <c r="E6" s="135"/>
      <c r="F6" s="135"/>
      <c r="G6" s="135"/>
      <c r="H6" s="135"/>
      <c r="I6" s="8"/>
    </row>
    <row r="7" spans="1:9" ht="14.25" x14ac:dyDescent="0.2">
      <c r="A7" s="135"/>
      <c r="B7" s="135"/>
      <c r="C7" s="135"/>
      <c r="D7" s="135"/>
      <c r="E7" s="135"/>
      <c r="F7" s="135"/>
      <c r="G7" s="135"/>
      <c r="H7" s="135"/>
      <c r="I7" s="8"/>
    </row>
    <row r="8" spans="1:9" s="8" customFormat="1" ht="18" customHeight="1" x14ac:dyDescent="0.2">
      <c r="A8" s="684" t="s">
        <v>48</v>
      </c>
      <c r="B8" s="684"/>
      <c r="C8" s="686" t="str">
        <f>IF(GS_NAME&lt;&gt;"",GS_NAME,"")</f>
        <v/>
      </c>
      <c r="D8" s="686"/>
      <c r="E8" s="686"/>
      <c r="F8" s="135" t="s">
        <v>52</v>
      </c>
      <c r="G8" s="675" t="str">
        <f>IF(GS_VORNAME&lt;&gt;"",GS_VORNAME,"")</f>
        <v/>
      </c>
      <c r="H8" s="675"/>
    </row>
    <row r="9" spans="1:9" s="8" customFormat="1" ht="18" customHeight="1" x14ac:dyDescent="0.2">
      <c r="A9" s="684" t="s">
        <v>51</v>
      </c>
      <c r="B9" s="684"/>
      <c r="C9" s="675" t="str">
        <f>IF(GS_Adresse&lt;&gt;"",GS_Adresse,"")</f>
        <v/>
      </c>
      <c r="D9" s="685"/>
      <c r="E9" s="685"/>
      <c r="F9" s="685" t="str">
        <f>IF(GS_Adresse&lt;&gt;"",GS_Adresse,"")</f>
        <v/>
      </c>
      <c r="G9" s="685"/>
      <c r="H9" s="685"/>
    </row>
    <row r="10" spans="1:9" s="8" customFormat="1" ht="18" customHeight="1" x14ac:dyDescent="0.2">
      <c r="A10" s="684" t="s">
        <v>221</v>
      </c>
      <c r="B10" s="684"/>
      <c r="C10" s="675" t="str">
        <f>IF(GS_Ort&lt;&gt;"",GS_Ort,"")</f>
        <v/>
      </c>
      <c r="D10" s="685"/>
      <c r="E10" s="685"/>
      <c r="F10" s="685"/>
      <c r="G10" s="685"/>
      <c r="H10" s="685"/>
    </row>
    <row r="11" spans="1:9" s="8" customFormat="1" ht="18" customHeight="1" x14ac:dyDescent="0.2">
      <c r="A11" s="684" t="s">
        <v>49</v>
      </c>
      <c r="B11" s="684"/>
      <c r="C11" s="687" t="str">
        <f>IF(GS_GebDat&lt;&gt;"",GS_GebDat,"")</f>
        <v/>
      </c>
      <c r="D11" s="687"/>
      <c r="E11" s="92"/>
      <c r="F11" s="92"/>
      <c r="G11" s="92"/>
      <c r="H11" s="92"/>
    </row>
    <row r="12" spans="1:9" s="135" customFormat="1" ht="18" customHeight="1" x14ac:dyDescent="0.2">
      <c r="A12" s="273" t="s">
        <v>53</v>
      </c>
      <c r="B12" s="273"/>
      <c r="C12" s="670" t="str">
        <f>IF(GS_AHV&lt;&gt;"",GS_AHV,"")</f>
        <v/>
      </c>
      <c r="D12" s="670"/>
      <c r="E12" s="92"/>
      <c r="F12" s="92"/>
      <c r="G12" s="92"/>
      <c r="H12" s="92"/>
    </row>
    <row r="13" spans="1:9" s="8" customFormat="1" ht="14.25" x14ac:dyDescent="0.2">
      <c r="A13" s="135"/>
      <c r="B13" s="135"/>
      <c r="C13" s="135"/>
      <c r="D13" s="135"/>
      <c r="E13" s="135"/>
      <c r="F13" s="135"/>
      <c r="G13" s="135"/>
      <c r="H13" s="135"/>
    </row>
    <row r="14" spans="1:9" s="8" customFormat="1" ht="14.25" x14ac:dyDescent="0.2">
      <c r="A14" s="135"/>
      <c r="B14" s="135"/>
      <c r="C14" s="135"/>
      <c r="D14" s="135"/>
      <c r="E14" s="135"/>
      <c r="F14" s="135"/>
      <c r="G14" s="135"/>
      <c r="H14" s="135"/>
    </row>
    <row r="15" spans="1:9" s="8" customFormat="1" ht="14.25" x14ac:dyDescent="0.2">
      <c r="A15" s="135" t="s">
        <v>222</v>
      </c>
      <c r="B15" s="135"/>
      <c r="C15" s="135"/>
      <c r="D15" s="135"/>
      <c r="E15" s="135"/>
      <c r="F15" s="135"/>
      <c r="G15" s="135"/>
      <c r="H15" s="135"/>
    </row>
    <row r="16" spans="1:9" s="8" customFormat="1" ht="14.25" x14ac:dyDescent="0.2">
      <c r="A16" s="135"/>
      <c r="B16" s="135"/>
      <c r="C16" s="135"/>
      <c r="D16" s="135"/>
      <c r="E16" s="135"/>
      <c r="F16" s="135"/>
      <c r="G16" s="135"/>
      <c r="H16" s="135"/>
    </row>
    <row r="17" spans="1:8" s="8" customFormat="1" ht="9" customHeight="1" x14ac:dyDescent="0.2">
      <c r="A17" s="135"/>
      <c r="B17" s="135"/>
      <c r="C17" s="135"/>
      <c r="D17" s="135"/>
      <c r="E17" s="135"/>
      <c r="F17" s="135"/>
      <c r="G17" s="135"/>
      <c r="H17" s="135"/>
    </row>
    <row r="18" spans="1:8" s="8" customFormat="1" ht="18" customHeight="1" x14ac:dyDescent="0.25">
      <c r="A18" s="680" t="s">
        <v>223</v>
      </c>
      <c r="B18" s="680"/>
      <c r="C18" s="680"/>
      <c r="D18" s="680"/>
      <c r="E18" s="680"/>
      <c r="F18" s="680"/>
      <c r="G18" s="680"/>
      <c r="H18" s="678"/>
    </row>
    <row r="19" spans="1:8" s="8" customFormat="1" ht="14.25" x14ac:dyDescent="0.2">
      <c r="A19" s="135"/>
      <c r="B19" s="135"/>
      <c r="C19" s="135"/>
      <c r="D19" s="135"/>
      <c r="E19" s="135"/>
      <c r="F19" s="135"/>
      <c r="G19" s="135"/>
      <c r="H19" s="135"/>
    </row>
    <row r="20" spans="1:8" s="8" customFormat="1" ht="14.25" x14ac:dyDescent="0.2">
      <c r="A20" s="93" t="s">
        <v>224</v>
      </c>
      <c r="B20" s="135"/>
      <c r="C20" s="135"/>
      <c r="D20" s="135"/>
      <c r="E20" s="135"/>
      <c r="F20" s="135"/>
      <c r="G20" s="135"/>
      <c r="H20" s="135"/>
    </row>
    <row r="21" spans="1:8" s="8" customFormat="1" ht="14.25" x14ac:dyDescent="0.2">
      <c r="A21" s="135" t="s">
        <v>225</v>
      </c>
      <c r="B21" s="135"/>
      <c r="C21" s="135"/>
      <c r="D21" s="135"/>
      <c r="E21" s="135"/>
      <c r="F21" s="135"/>
      <c r="G21" s="135"/>
      <c r="H21" s="92"/>
    </row>
    <row r="22" spans="1:8" s="8" customFormat="1" ht="9.75" customHeight="1" x14ac:dyDescent="0.2">
      <c r="A22" s="135"/>
      <c r="B22" s="135"/>
      <c r="C22" s="135"/>
      <c r="D22" s="135"/>
      <c r="E22" s="135"/>
      <c r="F22" s="135"/>
      <c r="G22" s="135"/>
      <c r="H22" s="92"/>
    </row>
    <row r="23" spans="1:8" s="8" customFormat="1" ht="14.25" x14ac:dyDescent="0.2">
      <c r="A23" s="94" t="s">
        <v>7</v>
      </c>
      <c r="B23" s="677" t="s">
        <v>226</v>
      </c>
      <c r="C23" s="677"/>
      <c r="D23" s="677"/>
      <c r="E23" s="677"/>
      <c r="F23" s="677"/>
      <c r="G23" s="678"/>
      <c r="H23" s="678"/>
    </row>
    <row r="24" spans="1:8" s="8" customFormat="1" ht="9" customHeight="1" x14ac:dyDescent="0.2">
      <c r="A24" s="135"/>
      <c r="B24" s="135"/>
      <c r="C24" s="135"/>
      <c r="D24" s="135"/>
      <c r="E24" s="135"/>
      <c r="F24" s="135"/>
      <c r="G24" s="135"/>
      <c r="H24" s="135"/>
    </row>
    <row r="25" spans="1:8" s="8" customFormat="1" ht="14.25" x14ac:dyDescent="0.2">
      <c r="A25" s="94" t="s">
        <v>7</v>
      </c>
      <c r="B25" s="677"/>
      <c r="C25" s="677"/>
      <c r="D25" s="677"/>
      <c r="E25" s="677"/>
      <c r="F25" s="677"/>
      <c r="G25" s="678"/>
      <c r="H25" s="678"/>
    </row>
    <row r="26" spans="1:8" s="9" customFormat="1" ht="7.5" customHeight="1" x14ac:dyDescent="0.2">
      <c r="A26" s="95"/>
      <c r="B26" s="676"/>
      <c r="C26" s="676"/>
      <c r="D26" s="676"/>
      <c r="E26" s="676"/>
      <c r="F26" s="676"/>
      <c r="G26" s="273"/>
    </row>
    <row r="27" spans="1:8" s="8" customFormat="1" ht="14.25" x14ac:dyDescent="0.2">
      <c r="A27" s="94" t="s">
        <v>7</v>
      </c>
      <c r="B27" s="677"/>
      <c r="C27" s="677"/>
      <c r="D27" s="677"/>
      <c r="E27" s="677"/>
      <c r="F27" s="677"/>
      <c r="G27" s="678"/>
      <c r="H27" s="678"/>
    </row>
    <row r="28" spans="1:8" s="9" customFormat="1" ht="7.5" customHeight="1" x14ac:dyDescent="0.2">
      <c r="A28" s="95"/>
      <c r="B28" s="676"/>
      <c r="C28" s="676"/>
      <c r="D28" s="676"/>
      <c r="E28" s="676"/>
      <c r="F28" s="676"/>
      <c r="G28" s="273"/>
    </row>
    <row r="29" spans="1:8" s="8" customFormat="1" ht="14.25" x14ac:dyDescent="0.2">
      <c r="A29" s="94" t="s">
        <v>7</v>
      </c>
      <c r="B29" s="677"/>
      <c r="C29" s="677"/>
      <c r="D29" s="677"/>
      <c r="E29" s="677"/>
      <c r="F29" s="677"/>
      <c r="G29" s="679"/>
      <c r="H29" s="678"/>
    </row>
    <row r="30" spans="1:8" s="9" customFormat="1" ht="9.75" customHeight="1" x14ac:dyDescent="0.2">
      <c r="A30" s="95"/>
      <c r="B30" s="676"/>
      <c r="C30" s="676"/>
      <c r="D30" s="676"/>
      <c r="E30" s="676"/>
      <c r="F30" s="676"/>
      <c r="G30" s="273"/>
    </row>
    <row r="31" spans="1:8" s="9" customFormat="1" ht="14.25" customHeight="1" x14ac:dyDescent="0.2">
      <c r="A31" s="95"/>
      <c r="B31" s="272"/>
      <c r="C31" s="272"/>
      <c r="D31" s="272"/>
      <c r="E31" s="272"/>
      <c r="F31" s="272"/>
      <c r="G31" s="273"/>
    </row>
    <row r="32" spans="1:8" s="8" customFormat="1" ht="14.25" customHeight="1" x14ac:dyDescent="0.2">
      <c r="A32" s="135" t="s">
        <v>227</v>
      </c>
      <c r="B32" s="135"/>
      <c r="C32" s="135"/>
      <c r="D32" s="135"/>
      <c r="E32" s="135"/>
      <c r="F32" s="135"/>
      <c r="G32" s="135"/>
      <c r="H32" s="135"/>
    </row>
    <row r="33" spans="1:8" s="8" customFormat="1" ht="14.25" x14ac:dyDescent="0.2">
      <c r="A33" s="135"/>
      <c r="B33" s="135"/>
      <c r="C33" s="135"/>
      <c r="D33" s="135"/>
      <c r="E33" s="135"/>
      <c r="F33" s="135"/>
      <c r="G33" s="135"/>
      <c r="H33" s="135"/>
    </row>
    <row r="34" spans="1:8" ht="14.25" x14ac:dyDescent="0.2">
      <c r="A34" s="135"/>
      <c r="B34" s="135"/>
    </row>
    <row r="35" spans="1:8" s="8" customFormat="1" ht="14.25" customHeight="1" x14ac:dyDescent="0.2">
      <c r="A35" s="135" t="s">
        <v>228</v>
      </c>
      <c r="B35" s="135"/>
      <c r="C35" s="674" t="str">
        <f ca="1">Gesuch!A103&amp;", "&amp;TEXT(Gesuch!T103,"TT.MM.JJJJJ")</f>
        <v>, 05.12.2024</v>
      </c>
      <c r="D35" s="674"/>
      <c r="E35" s="674"/>
      <c r="F35" s="674"/>
      <c r="G35" s="92"/>
      <c r="H35" s="135"/>
    </row>
    <row r="36" spans="1:8" s="8" customFormat="1" ht="14.25" x14ac:dyDescent="0.2">
      <c r="A36" s="135"/>
      <c r="B36" s="135"/>
      <c r="C36" s="96"/>
      <c r="D36" s="272"/>
      <c r="E36" s="272"/>
      <c r="F36" s="272"/>
      <c r="G36" s="92"/>
      <c r="H36" s="135"/>
    </row>
    <row r="37" spans="1:8" s="8" customFormat="1" ht="14.25" x14ac:dyDescent="0.2">
      <c r="A37" s="135"/>
      <c r="B37" s="135"/>
      <c r="C37" s="96"/>
      <c r="D37" s="272"/>
      <c r="E37" s="272"/>
      <c r="F37" s="272"/>
      <c r="G37" s="92"/>
      <c r="H37" s="135"/>
    </row>
    <row r="38" spans="1:8" s="8" customFormat="1" ht="14.25" x14ac:dyDescent="0.2">
      <c r="A38" s="135"/>
      <c r="B38" s="135"/>
      <c r="C38" s="135"/>
      <c r="D38" s="135"/>
      <c r="E38" s="135"/>
      <c r="F38" s="135"/>
      <c r="G38" s="135"/>
      <c r="H38" s="92"/>
    </row>
    <row r="39" spans="1:8" s="8" customFormat="1" ht="14.25" x14ac:dyDescent="0.2">
      <c r="A39" s="135"/>
      <c r="B39" s="135"/>
      <c r="C39" s="135"/>
      <c r="D39" s="135"/>
      <c r="E39" s="135"/>
      <c r="F39" s="135"/>
      <c r="G39" s="135"/>
      <c r="H39" s="135"/>
    </row>
    <row r="40" spans="1:8" s="8" customFormat="1" ht="14.25" x14ac:dyDescent="0.2">
      <c r="A40" s="135" t="s">
        <v>229</v>
      </c>
      <c r="B40" s="135"/>
      <c r="C40" s="675" t="str">
        <f>SUBSTITUTE(GS_NAME &amp; " " &amp; GS_VORNAME,"&lt;", "")</f>
        <v xml:space="preserve"> </v>
      </c>
      <c r="D40" s="675"/>
      <c r="E40" s="675"/>
      <c r="F40" s="675"/>
      <c r="G40" s="92"/>
      <c r="H40" s="135"/>
    </row>
    <row r="41" spans="1:8" s="8" customFormat="1" ht="14.25" hidden="1" x14ac:dyDescent="0.2">
      <c r="A41" s="135"/>
      <c r="B41" s="135"/>
      <c r="C41" s="97"/>
      <c r="D41" s="135"/>
      <c r="E41" s="135"/>
      <c r="F41" s="135"/>
      <c r="G41" s="135"/>
      <c r="H41" s="92"/>
    </row>
    <row r="42" spans="1:8" s="8" customFormat="1" ht="14.25" hidden="1" x14ac:dyDescent="0.2">
      <c r="C42" s="97"/>
      <c r="H42" s="92"/>
    </row>
    <row r="43" spans="1:8" s="8" customFormat="1" ht="14.25" hidden="1" x14ac:dyDescent="0.2">
      <c r="C43" s="97"/>
      <c r="H43" s="92"/>
    </row>
    <row r="44" spans="1:8" s="8" customFormat="1" ht="14.25" hidden="1" x14ac:dyDescent="0.2">
      <c r="C44" s="97"/>
      <c r="H44" s="92"/>
    </row>
    <row r="45" spans="1:8" s="8" customFormat="1" ht="14.25" hidden="1" x14ac:dyDescent="0.2">
      <c r="C45" s="97"/>
      <c r="H45" s="92"/>
    </row>
    <row r="46" spans="1:8" s="8" customFormat="1" ht="14.25" hidden="1" x14ac:dyDescent="0.2">
      <c r="C46" s="97"/>
      <c r="H46" s="92"/>
    </row>
    <row r="47" spans="1:8" s="8" customFormat="1" ht="14.25" hidden="1" x14ac:dyDescent="0.2">
      <c r="C47" s="97"/>
      <c r="H47" s="92"/>
    </row>
    <row r="48" spans="1:8" s="8" customFormat="1" ht="14.25" hidden="1" x14ac:dyDescent="0.2">
      <c r="C48" s="97"/>
      <c r="H48" s="92"/>
    </row>
    <row r="49" spans="1:8" s="8" customFormat="1" ht="14.25" hidden="1" x14ac:dyDescent="0.2">
      <c r="C49" s="97"/>
      <c r="H49" s="92"/>
    </row>
    <row r="50" spans="1:8" s="8" customFormat="1" ht="14.25" hidden="1" x14ac:dyDescent="0.2">
      <c r="C50" s="97"/>
      <c r="H50" s="92"/>
    </row>
    <row r="51" spans="1:8" s="8" customFormat="1" ht="14.25" hidden="1" x14ac:dyDescent="0.2">
      <c r="C51" s="97"/>
      <c r="H51" s="92"/>
    </row>
    <row r="52" spans="1:8" s="8" customFormat="1" ht="14.25" hidden="1" x14ac:dyDescent="0.2">
      <c r="C52" s="97"/>
      <c r="H52" s="92"/>
    </row>
    <row r="53" spans="1:8" s="8" customFormat="1" ht="14.25" hidden="1" x14ac:dyDescent="0.2">
      <c r="C53" s="97"/>
      <c r="H53" s="92"/>
    </row>
    <row r="54" spans="1:8" s="8" customFormat="1" ht="14.25" hidden="1" x14ac:dyDescent="0.2">
      <c r="C54" s="97"/>
      <c r="H54" s="92"/>
    </row>
    <row r="55" spans="1:8" s="8" customFormat="1" ht="14.25" hidden="1" x14ac:dyDescent="0.2">
      <c r="C55" s="97"/>
      <c r="H55" s="92"/>
    </row>
    <row r="56" spans="1:8" s="8" customFormat="1" ht="14.25" hidden="1" x14ac:dyDescent="0.2">
      <c r="C56" s="97"/>
      <c r="H56" s="92"/>
    </row>
    <row r="57" spans="1:8" ht="14.25" hidden="1" x14ac:dyDescent="0.2">
      <c r="A57" s="8"/>
      <c r="B57" s="8"/>
      <c r="C57" s="97"/>
      <c r="D57" s="8"/>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C8:E8"/>
    <mergeCell ref="G8:H8"/>
    <mergeCell ref="A11:B11"/>
    <mergeCell ref="C11:D11"/>
    <mergeCell ref="A10:B10"/>
    <mergeCell ref="C10:H10"/>
    <mergeCell ref="C12:D12"/>
    <mergeCell ref="A3:H3"/>
    <mergeCell ref="C35:F35"/>
    <mergeCell ref="C40:F40"/>
    <mergeCell ref="B26:F26"/>
    <mergeCell ref="B27:H27"/>
    <mergeCell ref="B28:F28"/>
    <mergeCell ref="B29:H29"/>
    <mergeCell ref="B30:F30"/>
    <mergeCell ref="A18:H18"/>
    <mergeCell ref="B23:H23"/>
    <mergeCell ref="B25:H25"/>
    <mergeCell ref="A4:H4"/>
    <mergeCell ref="A8:B8"/>
    <mergeCell ref="A9:B9"/>
    <mergeCell ref="C9:H9"/>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99"/>
  <sheetViews>
    <sheetView showGridLines="0" zoomScaleNormal="100" workbookViewId="0"/>
  </sheetViews>
  <sheetFormatPr baseColWidth="10" defaultRowHeight="12.75" x14ac:dyDescent="0.2"/>
  <cols>
    <col min="1" max="1" width="2.42578125" style="90" customWidth="1"/>
    <col min="2" max="2" width="18.140625" style="90" customWidth="1"/>
    <col min="3" max="3" width="11.42578125" style="90"/>
    <col min="4" max="4" width="10.42578125" style="90" customWidth="1"/>
    <col min="5" max="7" width="11.42578125" style="90"/>
    <col min="8" max="8" width="12.85546875" style="90" customWidth="1"/>
    <col min="9" max="26" width="0" style="90" hidden="1" customWidth="1"/>
    <col min="27" max="16384" width="11.42578125" style="90"/>
  </cols>
  <sheetData>
    <row r="1" spans="1:9" ht="13.5" customHeight="1" x14ac:dyDescent="0.2">
      <c r="A1" s="424"/>
      <c r="B1" s="425"/>
      <c r="C1" s="425"/>
      <c r="D1" s="425"/>
      <c r="E1" s="425"/>
      <c r="F1" s="425"/>
      <c r="G1" s="425"/>
      <c r="H1" s="426"/>
      <c r="I1" s="91"/>
    </row>
    <row r="2" spans="1:9" ht="13.5" customHeight="1" x14ac:dyDescent="0.2">
      <c r="A2" s="427"/>
      <c r="B2" s="428"/>
      <c r="C2" s="428"/>
      <c r="D2" s="428"/>
      <c r="E2" s="428"/>
      <c r="F2" s="428"/>
      <c r="G2" s="428"/>
      <c r="H2" s="429"/>
      <c r="I2" s="91"/>
    </row>
    <row r="3" spans="1:9" ht="23.25" x14ac:dyDescent="0.35">
      <c r="A3" s="671" t="s">
        <v>220</v>
      </c>
      <c r="B3" s="672"/>
      <c r="C3" s="672"/>
      <c r="D3" s="672"/>
      <c r="E3" s="672"/>
      <c r="F3" s="672"/>
      <c r="G3" s="672"/>
      <c r="H3" s="673"/>
      <c r="I3" s="91"/>
    </row>
    <row r="4" spans="1:9" ht="13.5" customHeight="1" x14ac:dyDescent="0.4">
      <c r="A4" s="681"/>
      <c r="B4" s="682"/>
      <c r="C4" s="682"/>
      <c r="D4" s="682"/>
      <c r="E4" s="682"/>
      <c r="F4" s="682"/>
      <c r="G4" s="682"/>
      <c r="H4" s="683"/>
      <c r="I4" s="91"/>
    </row>
    <row r="5" spans="1:9" ht="13.5" customHeight="1" x14ac:dyDescent="0.2">
      <c r="A5" s="430"/>
      <c r="B5" s="431"/>
      <c r="C5" s="431"/>
      <c r="D5" s="431"/>
      <c r="E5" s="431"/>
      <c r="F5" s="431"/>
      <c r="G5" s="431"/>
      <c r="H5" s="432"/>
      <c r="I5" s="91"/>
    </row>
    <row r="6" spans="1:9" ht="14.25" x14ac:dyDescent="0.2">
      <c r="A6" s="135"/>
      <c r="B6" s="135"/>
      <c r="C6" s="135"/>
      <c r="D6" s="135"/>
      <c r="E6" s="135"/>
      <c r="F6" s="135"/>
      <c r="G6" s="135"/>
      <c r="H6" s="135"/>
      <c r="I6" s="135"/>
    </row>
    <row r="7" spans="1:9" ht="14.25" x14ac:dyDescent="0.2">
      <c r="A7" s="135"/>
      <c r="B7" s="135"/>
      <c r="C7" s="135"/>
      <c r="D7" s="135"/>
      <c r="E7" s="135"/>
      <c r="F7" s="135"/>
      <c r="G7" s="135"/>
      <c r="H7" s="135"/>
      <c r="I7" s="135"/>
    </row>
    <row r="8" spans="1:9" s="135" customFormat="1" ht="18" customHeight="1" x14ac:dyDescent="0.2">
      <c r="A8" s="684" t="s">
        <v>48</v>
      </c>
      <c r="B8" s="684"/>
      <c r="C8" s="686" t="str">
        <f>IF(GS_ZivHeiName&lt;&gt;"",GS_ZivHeiName,"")</f>
        <v/>
      </c>
      <c r="D8" s="686"/>
      <c r="E8" s="686"/>
      <c r="F8" s="135" t="s">
        <v>52</v>
      </c>
      <c r="G8" s="675" t="str">
        <f>IF(GS_ZivHeiVorname&lt;&gt;"",GS_ZivHeiVorname,"")</f>
        <v/>
      </c>
      <c r="H8" s="675"/>
    </row>
    <row r="9" spans="1:9" s="135" customFormat="1" ht="18" customHeight="1" x14ac:dyDescent="0.2">
      <c r="A9" s="684" t="s">
        <v>51</v>
      </c>
      <c r="B9" s="684"/>
      <c r="C9" s="675" t="str">
        <f>IF(GS_Adresse&lt;&gt;"",GS_Adresse,"")</f>
        <v/>
      </c>
      <c r="D9" s="675"/>
      <c r="E9" s="675"/>
      <c r="F9" s="675" t="str">
        <f>IF(GS_Adresse&lt;&gt;"",GS_Adresse,"")</f>
        <v/>
      </c>
      <c r="G9" s="675"/>
      <c r="H9" s="675"/>
    </row>
    <row r="10" spans="1:9" s="135" customFormat="1" ht="18" customHeight="1" x14ac:dyDescent="0.2">
      <c r="A10" s="684" t="s">
        <v>221</v>
      </c>
      <c r="B10" s="684"/>
      <c r="C10" s="688" t="str">
        <f>IF(GS_Ort&lt;&gt;"",GS_Ort,"")</f>
        <v/>
      </c>
      <c r="D10" s="688"/>
      <c r="E10" s="688"/>
      <c r="F10" s="688"/>
      <c r="G10" s="688"/>
      <c r="H10" s="688"/>
    </row>
    <row r="11" spans="1:9" s="135" customFormat="1" ht="18" customHeight="1" x14ac:dyDescent="0.2">
      <c r="A11" s="684" t="s">
        <v>49</v>
      </c>
      <c r="B11" s="684"/>
      <c r="C11" s="689" t="str">
        <f>IF(GS_ZivHeiGebDat&lt;&gt;"",GS_ZivHeiGebDat,"")</f>
        <v/>
      </c>
      <c r="D11" s="689"/>
      <c r="E11" s="92"/>
      <c r="F11" s="92"/>
      <c r="G11" s="92"/>
      <c r="H11" s="92"/>
    </row>
    <row r="12" spans="1:9" s="135" customFormat="1" ht="18" customHeight="1" x14ac:dyDescent="0.2">
      <c r="A12" s="331" t="s">
        <v>53</v>
      </c>
      <c r="B12" s="331"/>
      <c r="C12" s="670" t="str">
        <f>IF(GS_ZivGesAHV&lt;&gt;"",GS_ZivGesAHV,"")</f>
        <v/>
      </c>
      <c r="D12" s="670"/>
      <c r="E12" s="92"/>
      <c r="F12" s="92"/>
      <c r="G12" s="92"/>
      <c r="H12" s="92"/>
    </row>
    <row r="13" spans="1:9" s="135" customFormat="1" ht="14.25" x14ac:dyDescent="0.2"/>
    <row r="14" spans="1:9" s="135" customFormat="1" ht="14.25" x14ac:dyDescent="0.2"/>
    <row r="15" spans="1:9" s="135" customFormat="1" ht="14.25" x14ac:dyDescent="0.2">
      <c r="A15" s="135" t="s">
        <v>222</v>
      </c>
    </row>
    <row r="16" spans="1:9" s="135" customFormat="1" ht="14.25" x14ac:dyDescent="0.2"/>
    <row r="17" spans="1:8" s="135" customFormat="1" ht="9" customHeight="1" x14ac:dyDescent="0.2"/>
    <row r="18" spans="1:8" s="135" customFormat="1" ht="18" customHeight="1" x14ac:dyDescent="0.25">
      <c r="A18" s="680" t="s">
        <v>223</v>
      </c>
      <c r="B18" s="680"/>
      <c r="C18" s="680"/>
      <c r="D18" s="680"/>
      <c r="E18" s="680"/>
      <c r="F18" s="680"/>
      <c r="G18" s="680"/>
      <c r="H18" s="678"/>
    </row>
    <row r="19" spans="1:8" s="135" customFormat="1" ht="14.25" x14ac:dyDescent="0.2"/>
    <row r="20" spans="1:8" s="135" customFormat="1" ht="14.25" x14ac:dyDescent="0.2">
      <c r="A20" s="93" t="s">
        <v>224</v>
      </c>
    </row>
    <row r="21" spans="1:8" s="135" customFormat="1" ht="14.25" x14ac:dyDescent="0.2">
      <c r="A21" s="135" t="s">
        <v>225</v>
      </c>
      <c r="H21" s="92"/>
    </row>
    <row r="22" spans="1:8" s="135" customFormat="1" ht="9.75" customHeight="1" x14ac:dyDescent="0.2">
      <c r="H22" s="92"/>
    </row>
    <row r="23" spans="1:8" s="135" customFormat="1" ht="14.25" x14ac:dyDescent="0.2">
      <c r="A23" s="94" t="s">
        <v>7</v>
      </c>
      <c r="B23" s="677" t="s">
        <v>226</v>
      </c>
      <c r="C23" s="677"/>
      <c r="D23" s="677"/>
      <c r="E23" s="677"/>
      <c r="F23" s="677"/>
      <c r="G23" s="678"/>
      <c r="H23" s="678"/>
    </row>
    <row r="24" spans="1:8" s="135" customFormat="1" ht="9" customHeight="1" x14ac:dyDescent="0.2"/>
    <row r="25" spans="1:8" s="135" customFormat="1" ht="14.25" x14ac:dyDescent="0.2">
      <c r="A25" s="94" t="s">
        <v>7</v>
      </c>
      <c r="B25" s="677"/>
      <c r="C25" s="677"/>
      <c r="D25" s="677"/>
      <c r="E25" s="677"/>
      <c r="F25" s="677"/>
      <c r="G25" s="678"/>
      <c r="H25" s="678"/>
    </row>
    <row r="26" spans="1:8" s="9" customFormat="1" ht="7.5" customHeight="1" x14ac:dyDescent="0.2">
      <c r="A26" s="95"/>
      <c r="B26" s="676"/>
      <c r="C26" s="676"/>
      <c r="D26" s="676"/>
      <c r="E26" s="676"/>
      <c r="F26" s="676"/>
      <c r="G26" s="331"/>
    </row>
    <row r="27" spans="1:8" s="135" customFormat="1" ht="14.25" x14ac:dyDescent="0.2">
      <c r="A27" s="94" t="s">
        <v>7</v>
      </c>
      <c r="B27" s="677"/>
      <c r="C27" s="677"/>
      <c r="D27" s="677"/>
      <c r="E27" s="677"/>
      <c r="F27" s="677"/>
      <c r="G27" s="678"/>
      <c r="H27" s="678"/>
    </row>
    <row r="28" spans="1:8" s="9" customFormat="1" ht="7.5" customHeight="1" x14ac:dyDescent="0.2">
      <c r="A28" s="95"/>
      <c r="B28" s="676"/>
      <c r="C28" s="676"/>
      <c r="D28" s="676"/>
      <c r="E28" s="676"/>
      <c r="F28" s="676"/>
      <c r="G28" s="331"/>
    </row>
    <row r="29" spans="1:8" s="135" customFormat="1" ht="14.25" x14ac:dyDescent="0.2">
      <c r="A29" s="94" t="s">
        <v>7</v>
      </c>
      <c r="B29" s="677"/>
      <c r="C29" s="677"/>
      <c r="D29" s="677"/>
      <c r="E29" s="677"/>
      <c r="F29" s="677"/>
      <c r="G29" s="679"/>
      <c r="H29" s="678"/>
    </row>
    <row r="30" spans="1:8" s="9" customFormat="1" ht="9.75" customHeight="1" x14ac:dyDescent="0.2">
      <c r="A30" s="95"/>
      <c r="B30" s="676"/>
      <c r="C30" s="676"/>
      <c r="D30" s="676"/>
      <c r="E30" s="676"/>
      <c r="F30" s="676"/>
      <c r="G30" s="331"/>
    </row>
    <row r="31" spans="1:8" s="9" customFormat="1" ht="14.25" customHeight="1" x14ac:dyDescent="0.2">
      <c r="A31" s="95"/>
      <c r="B31" s="332"/>
      <c r="C31" s="332"/>
      <c r="D31" s="332"/>
      <c r="E31" s="332"/>
      <c r="F31" s="332"/>
      <c r="G31" s="331"/>
    </row>
    <row r="32" spans="1:8" s="135" customFormat="1" ht="14.25" customHeight="1" x14ac:dyDescent="0.2">
      <c r="A32" s="135" t="s">
        <v>227</v>
      </c>
    </row>
    <row r="33" spans="1:8" s="135" customFormat="1" ht="14.25" x14ac:dyDescent="0.2"/>
    <row r="34" spans="1:8" ht="14.25" x14ac:dyDescent="0.2">
      <c r="A34" s="135"/>
      <c r="B34" s="135"/>
    </row>
    <row r="35" spans="1:8" s="135" customFormat="1" ht="14.25" customHeight="1" x14ac:dyDescent="0.2">
      <c r="A35" s="135" t="s">
        <v>228</v>
      </c>
      <c r="C35" s="674" t="str">
        <f ca="1">Gesuch!A103&amp;", "&amp;TEXT(Gesuch!T103,"TT.MM.JJJJJ")</f>
        <v>, 05.12.2024</v>
      </c>
      <c r="D35" s="674"/>
      <c r="E35" s="674"/>
      <c r="F35" s="674"/>
      <c r="G35" s="92"/>
    </row>
    <row r="36" spans="1:8" s="135" customFormat="1" ht="14.25" x14ac:dyDescent="0.2">
      <c r="C36" s="96"/>
      <c r="D36" s="286"/>
      <c r="E36" s="286"/>
      <c r="F36" s="286"/>
      <c r="G36" s="92"/>
    </row>
    <row r="37" spans="1:8" s="135" customFormat="1" ht="14.25" x14ac:dyDescent="0.2">
      <c r="C37" s="96"/>
      <c r="D37" s="286"/>
      <c r="E37" s="286"/>
      <c r="F37" s="286"/>
      <c r="G37" s="92"/>
    </row>
    <row r="38" spans="1:8" s="135" customFormat="1" ht="14.25" x14ac:dyDescent="0.2">
      <c r="H38" s="92"/>
    </row>
    <row r="39" spans="1:8" s="135" customFormat="1" ht="14.25" x14ac:dyDescent="0.2"/>
    <row r="40" spans="1:8" s="135" customFormat="1" ht="14.25" x14ac:dyDescent="0.2">
      <c r="A40" s="135" t="s">
        <v>229</v>
      </c>
      <c r="C40" s="675" t="str">
        <f>SUBSTITUTE(GS_ZivHeiName &amp; " " &amp; GS_ZivHeiVorname,"&lt;", "")</f>
        <v xml:space="preserve"> </v>
      </c>
      <c r="D40" s="675"/>
      <c r="E40" s="675"/>
      <c r="F40" s="675"/>
      <c r="G40" s="92"/>
    </row>
    <row r="41" spans="1:8" s="135" customFormat="1" ht="14.25" hidden="1" x14ac:dyDescent="0.2">
      <c r="C41" s="97"/>
      <c r="H41" s="92"/>
    </row>
    <row r="42" spans="1:8" s="135" customFormat="1" ht="14.25" hidden="1" x14ac:dyDescent="0.2">
      <c r="C42" s="97"/>
      <c r="H42" s="92"/>
    </row>
    <row r="43" spans="1:8" s="135" customFormat="1" ht="14.25" hidden="1" x14ac:dyDescent="0.2">
      <c r="C43" s="97"/>
      <c r="H43" s="92"/>
    </row>
    <row r="44" spans="1:8" s="135" customFormat="1" ht="14.25" hidden="1" x14ac:dyDescent="0.2">
      <c r="C44" s="97"/>
      <c r="H44" s="92"/>
    </row>
    <row r="45" spans="1:8" s="135" customFormat="1" ht="14.25" hidden="1" x14ac:dyDescent="0.2">
      <c r="C45" s="97"/>
      <c r="H45" s="92"/>
    </row>
    <row r="46" spans="1:8" s="135" customFormat="1" ht="14.25" hidden="1" x14ac:dyDescent="0.2">
      <c r="C46" s="97"/>
      <c r="H46" s="92"/>
    </row>
    <row r="47" spans="1:8" s="135" customFormat="1" ht="14.25" hidden="1" x14ac:dyDescent="0.2">
      <c r="C47" s="97"/>
      <c r="H47" s="92"/>
    </row>
    <row r="48" spans="1:8" s="135" customFormat="1" ht="14.25" hidden="1" x14ac:dyDescent="0.2">
      <c r="C48" s="97"/>
      <c r="H48" s="92"/>
    </row>
    <row r="49" spans="1:8" s="135" customFormat="1" ht="14.25" hidden="1" x14ac:dyDescent="0.2">
      <c r="C49" s="97"/>
      <c r="H49" s="92"/>
    </row>
    <row r="50" spans="1:8" s="135" customFormat="1" ht="14.25" hidden="1" x14ac:dyDescent="0.2">
      <c r="C50" s="97"/>
      <c r="H50" s="92"/>
    </row>
    <row r="51" spans="1:8" s="135" customFormat="1" ht="14.25" hidden="1" x14ac:dyDescent="0.2">
      <c r="C51" s="97"/>
      <c r="H51" s="92"/>
    </row>
    <row r="52" spans="1:8" s="135" customFormat="1" ht="14.25" hidden="1" x14ac:dyDescent="0.2">
      <c r="C52" s="97"/>
      <c r="H52" s="92"/>
    </row>
    <row r="53" spans="1:8" s="135" customFormat="1" ht="14.25" hidden="1" x14ac:dyDescent="0.2">
      <c r="C53" s="97"/>
      <c r="H53" s="92"/>
    </row>
    <row r="54" spans="1:8" s="135" customFormat="1" ht="14.25" hidden="1" x14ac:dyDescent="0.2">
      <c r="C54" s="97"/>
      <c r="H54" s="92"/>
    </row>
    <row r="55" spans="1:8" s="135" customFormat="1" ht="14.25" hidden="1" x14ac:dyDescent="0.2">
      <c r="C55" s="97"/>
      <c r="H55" s="92"/>
    </row>
    <row r="56" spans="1:8" s="135" customFormat="1" ht="14.25" hidden="1" x14ac:dyDescent="0.2">
      <c r="C56" s="97"/>
      <c r="H56" s="92"/>
    </row>
    <row r="57" spans="1:8" ht="14.25" hidden="1" x14ac:dyDescent="0.2">
      <c r="A57" s="135"/>
      <c r="B57" s="135"/>
      <c r="C57" s="97"/>
      <c r="D57" s="135"/>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A10:B10"/>
    <mergeCell ref="C10:H10"/>
    <mergeCell ref="A11:B11"/>
    <mergeCell ref="C11:D11"/>
    <mergeCell ref="A18:H18"/>
    <mergeCell ref="C12:D12"/>
    <mergeCell ref="A3:H3"/>
    <mergeCell ref="C35:F35"/>
    <mergeCell ref="C40:F40"/>
    <mergeCell ref="B25:H25"/>
    <mergeCell ref="B26:F26"/>
    <mergeCell ref="B27:H27"/>
    <mergeCell ref="B28:F28"/>
    <mergeCell ref="B29:H29"/>
    <mergeCell ref="B30:F30"/>
    <mergeCell ref="B23:H23"/>
    <mergeCell ref="A4:H4"/>
    <mergeCell ref="A8:B8"/>
    <mergeCell ref="C8:E8"/>
    <mergeCell ref="G8:H8"/>
    <mergeCell ref="A9:B9"/>
    <mergeCell ref="C9:H9"/>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99"/>
  <sheetViews>
    <sheetView showGridLines="0" zoomScaleNormal="100" workbookViewId="0"/>
  </sheetViews>
  <sheetFormatPr baseColWidth="10" defaultRowHeight="12.75" x14ac:dyDescent="0.2"/>
  <cols>
    <col min="1" max="1" width="2.42578125" style="90" customWidth="1"/>
    <col min="2" max="2" width="18.140625" style="90" customWidth="1"/>
    <col min="3" max="3" width="11.42578125" style="90"/>
    <col min="4" max="4" width="10.42578125" style="90" customWidth="1"/>
    <col min="5" max="7" width="11.42578125" style="90"/>
    <col min="8" max="8" width="12.85546875" style="90" customWidth="1"/>
    <col min="9" max="26" width="0" style="90" hidden="1" customWidth="1"/>
    <col min="27" max="16384" width="11.42578125" style="90"/>
  </cols>
  <sheetData>
    <row r="1" spans="1:9" ht="13.5" customHeight="1" x14ac:dyDescent="0.2">
      <c r="A1" s="424"/>
      <c r="B1" s="425"/>
      <c r="C1" s="425"/>
      <c r="D1" s="425"/>
      <c r="E1" s="425"/>
      <c r="F1" s="425"/>
      <c r="G1" s="425"/>
      <c r="H1" s="426"/>
      <c r="I1" s="91"/>
    </row>
    <row r="2" spans="1:9" ht="13.5" customHeight="1" x14ac:dyDescent="0.2">
      <c r="A2" s="427"/>
      <c r="B2" s="428"/>
      <c r="C2" s="428"/>
      <c r="D2" s="428"/>
      <c r="E2" s="428"/>
      <c r="F2" s="428"/>
      <c r="G2" s="428"/>
      <c r="H2" s="429"/>
      <c r="I2" s="91"/>
    </row>
    <row r="3" spans="1:9" ht="23.25" x14ac:dyDescent="0.35">
      <c r="A3" s="671" t="s">
        <v>220</v>
      </c>
      <c r="B3" s="672"/>
      <c r="C3" s="672"/>
      <c r="D3" s="672"/>
      <c r="E3" s="672"/>
      <c r="F3" s="672"/>
      <c r="G3" s="672"/>
      <c r="H3" s="673"/>
      <c r="I3" s="91"/>
    </row>
    <row r="4" spans="1:9" ht="13.5" customHeight="1" x14ac:dyDescent="0.4">
      <c r="A4" s="681"/>
      <c r="B4" s="682"/>
      <c r="C4" s="682"/>
      <c r="D4" s="682"/>
      <c r="E4" s="682"/>
      <c r="F4" s="682"/>
      <c r="G4" s="682"/>
      <c r="H4" s="683"/>
      <c r="I4" s="91"/>
    </row>
    <row r="5" spans="1:9" ht="13.5" customHeight="1" x14ac:dyDescent="0.2">
      <c r="A5" s="430"/>
      <c r="B5" s="431"/>
      <c r="C5" s="431"/>
      <c r="D5" s="431"/>
      <c r="E5" s="431"/>
      <c r="F5" s="431"/>
      <c r="G5" s="431"/>
      <c r="H5" s="432"/>
      <c r="I5" s="91"/>
    </row>
    <row r="6" spans="1:9" ht="14.25" x14ac:dyDescent="0.2">
      <c r="A6" s="135"/>
      <c r="B6" s="135"/>
      <c r="C6" s="135"/>
      <c r="D6" s="135"/>
      <c r="E6" s="135"/>
      <c r="F6" s="135"/>
      <c r="G6" s="135"/>
      <c r="H6" s="135"/>
      <c r="I6" s="135"/>
    </row>
    <row r="7" spans="1:9" ht="14.25" x14ac:dyDescent="0.2">
      <c r="A7" s="135"/>
      <c r="B7" s="135"/>
      <c r="C7" s="135"/>
      <c r="D7" s="135"/>
      <c r="E7" s="135"/>
      <c r="F7" s="135"/>
      <c r="G7" s="135"/>
      <c r="H7" s="135"/>
      <c r="I7" s="135"/>
    </row>
    <row r="8" spans="1:9" s="135" customFormat="1" ht="18" customHeight="1" x14ac:dyDescent="0.2">
      <c r="A8" s="684" t="s">
        <v>48</v>
      </c>
      <c r="B8" s="684"/>
      <c r="C8" s="686" t="str">
        <f>IF(GS_NAME&lt;&gt;"",GS_NAME,"")</f>
        <v/>
      </c>
      <c r="D8" s="686"/>
      <c r="E8" s="686"/>
      <c r="F8" s="135" t="s">
        <v>52</v>
      </c>
      <c r="G8" s="675" t="str">
        <f>IF(GS_VORNAME&lt;&gt;"",GS_VORNAME,"")</f>
        <v/>
      </c>
      <c r="H8" s="675"/>
    </row>
    <row r="9" spans="1:9" s="135" customFormat="1" ht="18" customHeight="1" x14ac:dyDescent="0.2">
      <c r="A9" s="684" t="s">
        <v>51</v>
      </c>
      <c r="B9" s="684"/>
      <c r="C9" s="675" t="str">
        <f>IF(GS_Adresse&lt;&gt;"",GS_Adresse,"")</f>
        <v/>
      </c>
      <c r="D9" s="685"/>
      <c r="E9" s="685"/>
      <c r="F9" s="685" t="str">
        <f>IF(GS_Adresse&lt;&gt;"",GS_Adresse,"")</f>
        <v/>
      </c>
      <c r="G9" s="685"/>
      <c r="H9" s="685"/>
    </row>
    <row r="10" spans="1:9" s="135" customFormat="1" ht="18" customHeight="1" x14ac:dyDescent="0.2">
      <c r="A10" s="684" t="s">
        <v>221</v>
      </c>
      <c r="B10" s="684"/>
      <c r="C10" s="675" t="str">
        <f>IF(GS_Ort&lt;&gt;"",GS_Ort,"")</f>
        <v/>
      </c>
      <c r="D10" s="685"/>
      <c r="E10" s="685"/>
      <c r="F10" s="685"/>
      <c r="G10" s="685"/>
      <c r="H10" s="685"/>
    </row>
    <row r="11" spans="1:9" s="135" customFormat="1" ht="18" customHeight="1" x14ac:dyDescent="0.2">
      <c r="A11" s="684" t="s">
        <v>49</v>
      </c>
      <c r="B11" s="684"/>
      <c r="C11" s="687" t="str">
        <f>IF(GS_GebDat&lt;&gt;"",GS_GebDat,"")</f>
        <v/>
      </c>
      <c r="D11" s="687"/>
      <c r="E11" s="92"/>
      <c r="F11" s="92"/>
      <c r="G11" s="92"/>
      <c r="H11" s="92"/>
    </row>
    <row r="12" spans="1:9" s="135" customFormat="1" ht="18" customHeight="1" x14ac:dyDescent="0.2">
      <c r="A12" s="331" t="s">
        <v>53</v>
      </c>
      <c r="B12" s="331"/>
      <c r="C12" s="670" t="str">
        <f>IF(GS_AHV&lt;&gt;"",GS_AHV,"")</f>
        <v/>
      </c>
      <c r="D12" s="670"/>
      <c r="E12" s="92"/>
      <c r="F12" s="92"/>
      <c r="G12" s="92"/>
      <c r="H12" s="92"/>
    </row>
    <row r="13" spans="1:9" s="135" customFormat="1" ht="14.25" x14ac:dyDescent="0.2"/>
    <row r="14" spans="1:9" s="135" customFormat="1" ht="14.25" x14ac:dyDescent="0.2"/>
    <row r="15" spans="1:9" s="135" customFormat="1" ht="14.25" x14ac:dyDescent="0.2">
      <c r="A15" s="135" t="s">
        <v>222</v>
      </c>
    </row>
    <row r="16" spans="1:9" s="135" customFormat="1" ht="14.25" x14ac:dyDescent="0.2"/>
    <row r="17" spans="1:8" s="135" customFormat="1" ht="9" customHeight="1" x14ac:dyDescent="0.2"/>
    <row r="18" spans="1:8" s="135" customFormat="1" ht="18" customHeight="1" x14ac:dyDescent="0.25">
      <c r="A18" s="680" t="s">
        <v>230</v>
      </c>
      <c r="B18" s="680"/>
      <c r="C18" s="680"/>
      <c r="D18" s="680"/>
      <c r="E18" s="680"/>
      <c r="F18" s="680"/>
      <c r="G18" s="680"/>
      <c r="H18" s="678"/>
    </row>
    <row r="19" spans="1:8" s="135" customFormat="1" ht="14.25" x14ac:dyDescent="0.2"/>
    <row r="20" spans="1:8" s="135" customFormat="1" ht="14.25" x14ac:dyDescent="0.2">
      <c r="A20" s="338" t="s">
        <v>224</v>
      </c>
    </row>
    <row r="21" spans="1:8" s="135" customFormat="1" ht="14.25" x14ac:dyDescent="0.2">
      <c r="A21" s="186" t="s">
        <v>225</v>
      </c>
      <c r="H21" s="92"/>
    </row>
    <row r="22" spans="1:8" s="135" customFormat="1" ht="9.75" customHeight="1" x14ac:dyDescent="0.2">
      <c r="H22" s="92"/>
    </row>
    <row r="23" spans="1:8" s="135" customFormat="1" ht="14.25" x14ac:dyDescent="0.2">
      <c r="A23" s="94" t="s">
        <v>7</v>
      </c>
      <c r="B23" s="677" t="s">
        <v>226</v>
      </c>
      <c r="C23" s="677"/>
      <c r="D23" s="677"/>
      <c r="E23" s="677"/>
      <c r="F23" s="677"/>
      <c r="G23" s="678"/>
      <c r="H23" s="678"/>
    </row>
    <row r="24" spans="1:8" s="135" customFormat="1" ht="9" customHeight="1" x14ac:dyDescent="0.2"/>
    <row r="25" spans="1:8" s="135" customFormat="1" ht="14.25" x14ac:dyDescent="0.2">
      <c r="A25" s="94" t="s">
        <v>7</v>
      </c>
      <c r="B25" s="690" t="s">
        <v>231</v>
      </c>
      <c r="C25" s="690"/>
      <c r="D25" s="690"/>
      <c r="E25" s="690"/>
      <c r="F25" s="690"/>
      <c r="G25" s="691"/>
      <c r="H25" s="691"/>
    </row>
    <row r="26" spans="1:8" s="9" customFormat="1" ht="7.5" customHeight="1" x14ac:dyDescent="0.2">
      <c r="A26" s="95"/>
      <c r="B26" s="676"/>
      <c r="C26" s="676"/>
      <c r="D26" s="676"/>
      <c r="E26" s="676"/>
      <c r="F26" s="676"/>
      <c r="G26" s="274"/>
    </row>
    <row r="27" spans="1:8" s="135" customFormat="1" ht="14.25" x14ac:dyDescent="0.2">
      <c r="A27" s="94" t="s">
        <v>7</v>
      </c>
      <c r="B27" s="677"/>
      <c r="C27" s="677"/>
      <c r="D27" s="677"/>
      <c r="E27" s="677"/>
      <c r="F27" s="677"/>
      <c r="G27" s="678"/>
      <c r="H27" s="678"/>
    </row>
    <row r="28" spans="1:8" s="9" customFormat="1" ht="7.5" customHeight="1" x14ac:dyDescent="0.2">
      <c r="A28" s="95"/>
      <c r="B28" s="676"/>
      <c r="C28" s="676"/>
      <c r="D28" s="676"/>
      <c r="E28" s="676"/>
      <c r="F28" s="676"/>
      <c r="G28" s="274"/>
    </row>
    <row r="29" spans="1:8" s="135" customFormat="1" ht="14.25" x14ac:dyDescent="0.2">
      <c r="A29" s="94" t="s">
        <v>7</v>
      </c>
      <c r="B29" s="677"/>
      <c r="C29" s="677"/>
      <c r="D29" s="677"/>
      <c r="E29" s="677"/>
      <c r="F29" s="677"/>
      <c r="G29" s="679"/>
      <c r="H29" s="678"/>
    </row>
    <row r="30" spans="1:8" s="9" customFormat="1" ht="9.75" customHeight="1" x14ac:dyDescent="0.2">
      <c r="A30" s="95"/>
      <c r="B30" s="676"/>
      <c r="C30" s="676"/>
      <c r="D30" s="676"/>
      <c r="E30" s="676"/>
      <c r="F30" s="676"/>
      <c r="G30" s="274"/>
    </row>
    <row r="31" spans="1:8" s="9" customFormat="1" ht="14.25" customHeight="1" x14ac:dyDescent="0.2">
      <c r="A31" s="95"/>
      <c r="B31" s="275"/>
      <c r="C31" s="275"/>
      <c r="D31" s="275"/>
      <c r="E31" s="275"/>
      <c r="F31" s="275"/>
      <c r="G31" s="274"/>
    </row>
    <row r="32" spans="1:8" s="135" customFormat="1" ht="14.25" customHeight="1" x14ac:dyDescent="0.2">
      <c r="A32" s="186" t="s">
        <v>227</v>
      </c>
    </row>
    <row r="33" spans="1:8" s="135" customFormat="1" ht="14.25" x14ac:dyDescent="0.2"/>
    <row r="34" spans="1:8" ht="14.25" x14ac:dyDescent="0.2">
      <c r="A34" s="135"/>
      <c r="B34" s="135"/>
    </row>
    <row r="35" spans="1:8" s="135" customFormat="1" ht="14.25" customHeight="1" x14ac:dyDescent="0.2">
      <c r="A35" s="347" t="s">
        <v>228</v>
      </c>
      <c r="C35" s="674" t="str">
        <f ca="1">Gesuch!A103&amp;", "&amp;TEXT(Gesuch!T103,"TT.MM.JJJJJ")</f>
        <v>, 05.12.2024</v>
      </c>
      <c r="D35" s="674"/>
      <c r="E35" s="674"/>
      <c r="F35" s="674"/>
      <c r="G35" s="92"/>
    </row>
    <row r="36" spans="1:8" s="135" customFormat="1" ht="14.25" x14ac:dyDescent="0.2">
      <c r="A36" s="186"/>
      <c r="C36" s="96"/>
      <c r="D36" s="275"/>
      <c r="E36" s="275"/>
      <c r="F36" s="275"/>
      <c r="G36" s="92"/>
    </row>
    <row r="37" spans="1:8" s="135" customFormat="1" ht="14.25" x14ac:dyDescent="0.2">
      <c r="A37" s="186"/>
      <c r="C37" s="96"/>
      <c r="D37" s="275"/>
      <c r="E37" s="275"/>
      <c r="F37" s="275"/>
      <c r="G37" s="92"/>
    </row>
    <row r="38" spans="1:8" s="135" customFormat="1" ht="14.25" x14ac:dyDescent="0.2">
      <c r="A38" s="186"/>
      <c r="H38" s="92"/>
    </row>
    <row r="39" spans="1:8" s="135" customFormat="1" ht="14.25" x14ac:dyDescent="0.2"/>
    <row r="40" spans="1:8" s="135" customFormat="1" ht="14.25" x14ac:dyDescent="0.2">
      <c r="A40" s="186" t="s">
        <v>229</v>
      </c>
      <c r="C40" s="675" t="str">
        <f>SUBSTITUTE(GS_NAME &amp; " " &amp; GS_VORNAME,"&lt;", "")</f>
        <v xml:space="preserve"> </v>
      </c>
      <c r="D40" s="675"/>
      <c r="E40" s="675"/>
      <c r="F40" s="675"/>
      <c r="G40" s="92"/>
    </row>
    <row r="41" spans="1:8" s="135" customFormat="1" ht="14.25" hidden="1" x14ac:dyDescent="0.2">
      <c r="C41" s="97"/>
      <c r="H41" s="92"/>
    </row>
    <row r="42" spans="1:8" s="135" customFormat="1" ht="14.25" hidden="1" x14ac:dyDescent="0.2">
      <c r="C42" s="97"/>
      <c r="H42" s="92"/>
    </row>
    <row r="43" spans="1:8" s="135" customFormat="1" ht="14.25" hidden="1" x14ac:dyDescent="0.2">
      <c r="C43" s="97"/>
      <c r="H43" s="92"/>
    </row>
    <row r="44" spans="1:8" s="135" customFormat="1" ht="14.25" hidden="1" x14ac:dyDescent="0.2">
      <c r="C44" s="97"/>
      <c r="H44" s="92"/>
    </row>
    <row r="45" spans="1:8" s="135" customFormat="1" ht="14.25" hidden="1" x14ac:dyDescent="0.2">
      <c r="C45" s="97"/>
      <c r="H45" s="92"/>
    </row>
    <row r="46" spans="1:8" s="135" customFormat="1" ht="14.25" hidden="1" x14ac:dyDescent="0.2">
      <c r="C46" s="97"/>
      <c r="H46" s="92"/>
    </row>
    <row r="47" spans="1:8" s="135" customFormat="1" ht="14.25" hidden="1" x14ac:dyDescent="0.2">
      <c r="C47" s="97"/>
      <c r="H47" s="92"/>
    </row>
    <row r="48" spans="1:8" s="135" customFormat="1" ht="14.25" hidden="1" x14ac:dyDescent="0.2">
      <c r="C48" s="97"/>
      <c r="H48" s="92"/>
    </row>
    <row r="49" spans="1:8" s="135" customFormat="1" ht="14.25" hidden="1" x14ac:dyDescent="0.2">
      <c r="C49" s="97"/>
      <c r="H49" s="92"/>
    </row>
    <row r="50" spans="1:8" s="135" customFormat="1" ht="14.25" hidden="1" x14ac:dyDescent="0.2">
      <c r="C50" s="97"/>
      <c r="H50" s="92"/>
    </row>
    <row r="51" spans="1:8" s="135" customFormat="1" ht="14.25" hidden="1" x14ac:dyDescent="0.2">
      <c r="C51" s="97"/>
      <c r="H51" s="92"/>
    </row>
    <row r="52" spans="1:8" s="135" customFormat="1" ht="14.25" hidden="1" x14ac:dyDescent="0.2">
      <c r="C52" s="97"/>
      <c r="H52" s="92"/>
    </row>
    <row r="53" spans="1:8" s="135" customFormat="1" ht="14.25" hidden="1" x14ac:dyDescent="0.2">
      <c r="C53" s="97"/>
      <c r="H53" s="92"/>
    </row>
    <row r="54" spans="1:8" s="135" customFormat="1" ht="14.25" hidden="1" x14ac:dyDescent="0.2">
      <c r="C54" s="97"/>
      <c r="H54" s="92"/>
    </row>
    <row r="55" spans="1:8" s="135" customFormat="1" ht="14.25" hidden="1" x14ac:dyDescent="0.2">
      <c r="C55" s="97"/>
      <c r="H55" s="92"/>
    </row>
    <row r="56" spans="1:8" s="135" customFormat="1" ht="14.25" hidden="1" x14ac:dyDescent="0.2">
      <c r="C56" s="97"/>
      <c r="H56" s="92"/>
    </row>
    <row r="57" spans="1:8" ht="14.25" hidden="1" x14ac:dyDescent="0.2">
      <c r="A57" s="135"/>
      <c r="B57" s="135"/>
      <c r="C57" s="97"/>
      <c r="D57" s="135"/>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C35:F35"/>
    <mergeCell ref="C40:F40"/>
    <mergeCell ref="B25:H25"/>
    <mergeCell ref="B26:F26"/>
    <mergeCell ref="B27:H27"/>
    <mergeCell ref="B28:F28"/>
    <mergeCell ref="B29:H29"/>
    <mergeCell ref="B30:F30"/>
    <mergeCell ref="A3:H3"/>
    <mergeCell ref="B23:H23"/>
    <mergeCell ref="A4:H4"/>
    <mergeCell ref="A8:B8"/>
    <mergeCell ref="C8:E8"/>
    <mergeCell ref="G8:H8"/>
    <mergeCell ref="A9:B9"/>
    <mergeCell ref="C9:H9"/>
    <mergeCell ref="A10:B10"/>
    <mergeCell ref="C10:H10"/>
    <mergeCell ref="A11:B11"/>
    <mergeCell ref="C11:D11"/>
    <mergeCell ref="A18:H18"/>
    <mergeCell ref="C12:D12"/>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ABE56CE6CA0904184578F0F75193450" ma:contentTypeVersion="7" ma:contentTypeDescription="Ein neues Dokument erstellen." ma:contentTypeScope="" ma:versionID="db3fca14e2030ed4e6c7fa0cecdcdb43">
  <xsd:schema xmlns:xsd="http://www.w3.org/2001/XMLSchema" xmlns:xs="http://www.w3.org/2001/XMLSchema" xmlns:p="http://schemas.microsoft.com/office/2006/metadata/properties" xmlns:ns1="http://schemas.microsoft.com/sharepoint/v3" xmlns:ns2="8f931791-5805-49fd-9a95-4f142b0042b7" targetNamespace="http://schemas.microsoft.com/office/2006/metadata/properties" ma:root="true" ma:fieldsID="5d31ff041866f5d0beb3067b6e7a4aaa" ns1:_="" ns2:_="">
    <xsd:import namespace="http://schemas.microsoft.com/sharepoint/v3"/>
    <xsd:import namespace="8f931791-5805-49fd-9a95-4f142b0042b7"/>
    <xsd:element name="properties">
      <xsd:complexType>
        <xsd:sequence>
          <xsd:element name="documentManagement">
            <xsd:complexType>
              <xsd:all>
                <xsd:element ref="ns1:PublishingStartDate" minOccurs="0"/>
                <xsd:element ref="ns1:PublishingExpirationDate" minOccurs="0"/>
                <xsd:element ref="ns2:Seitennummer"/>
                <xsd:element ref="ns2:Anzeige_x0020_Themenseite"/>
                <xsd:element ref="ns2:Gruppierung" minOccurs="0"/>
                <xsd:element ref="ns2:Sortierung" minOccurs="0"/>
                <xsd:element ref="ns2:Anzeige_x0020_Hauptseite"/>
                <xsd:element ref="ns2:Untergruppier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931791-5805-49fd-9a95-4f142b0042b7" elementFormDefault="qualified">
    <xsd:import namespace="http://schemas.microsoft.com/office/2006/documentManagement/types"/>
    <xsd:import namespace="http://schemas.microsoft.com/office/infopath/2007/PartnerControls"/>
    <xsd:element name="Seitennummer" ma:index="10" ma:displayName="Seitennummer" ma:internalName="Seitennummer">
      <xsd:simpleType>
        <xsd:restriction base="dms:Text">
          <xsd:maxLength value="255"/>
        </xsd:restriction>
      </xsd:simpleType>
    </xsd:element>
    <xsd:element name="Anzeige_x0020_Themenseite" ma:index="11" ma:displayName="Anzeige Themenseite" ma:internalName="Anzeige_x0020_Themenseite">
      <xsd:simpleType>
        <xsd:restriction base="dms:Text">
          <xsd:maxLength value="255"/>
        </xsd:restriction>
      </xsd:simpleType>
    </xsd:element>
    <xsd:element name="Gruppierung" ma:index="12" nillable="true" ma:displayName="Gruppierung" ma:internalName="Gruppierung">
      <xsd:simpleType>
        <xsd:restriction base="dms:Number"/>
      </xsd:simpleType>
    </xsd:element>
    <xsd:element name="Sortierung" ma:index="13" nillable="true" ma:displayName="Sortierung" ma:internalName="Sortierung">
      <xsd:simpleType>
        <xsd:restriction base="dms:Number"/>
      </xsd:simpleType>
    </xsd:element>
    <xsd:element name="Anzeige_x0020_Hauptseite" ma:index="14" ma:displayName="Anzeige Hauptseite" ma:internalName="Anzeige_x0020_Hauptseite">
      <xsd:simpleType>
        <xsd:restriction base="dms:Text">
          <xsd:maxLength value="255"/>
        </xsd:restriction>
      </xsd:simpleType>
    </xsd:element>
    <xsd:element name="Untergruppierung" ma:index="15" nillable="true" ma:displayName="Untergruppierung" ma:internalName="Untergruppieru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nzeige_x0020_Hauptseite xmlns="8f931791-5805-49fd-9a95-4f142b0042b7">Ja</Anzeige_x0020_Hauptseite>
    <Anzeige_x0020_Themenseite xmlns="8f931791-5805-49fd-9a95-4f142b0042b7">Aiuto sociale economico</Anzeige_x0020_Themenseite>
    <Untergruppierung xmlns="8f931791-5805-49fd-9a95-4f142b0042b7">VA7+</Untergruppierung>
    <Sortierung xmlns="8f931791-5805-49fd-9a95-4f142b0042b7">2</Sortierung>
    <PublishingExpirationDate xmlns="http://schemas.microsoft.com/sharepoint/v3" xsi:nil="true"/>
    <PublishingStartDate xmlns="http://schemas.microsoft.com/sharepoint/v3" xsi:nil="true"/>
    <Seitennummer xmlns="8f931791-5805-49fd-9a95-4f142b0042b7">5.3.8</Seitennummer>
    <Gruppierung xmlns="8f931791-5805-49fd-9a95-4f142b0042b7">1</Gruppierung>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8E1F9-0573-49B0-A10F-3D8AE931C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931791-5805-49fd-9a95-4f142b004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A8FFA9-CECD-4290-A869-EB4B486A0541}">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8f931791-5805-49fd-9a95-4f142b0042b7"/>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E2122B75-A78E-4DA7-9228-41029EFC66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113</vt:i4>
      </vt:variant>
    </vt:vector>
  </HeadingPairs>
  <TitlesOfParts>
    <vt:vector size="132" baseType="lpstr">
      <vt:lpstr>Gesuch</vt:lpstr>
      <vt:lpstr>Hilfsmappe</vt:lpstr>
      <vt:lpstr>Budget Unterstützungseinheit</vt:lpstr>
      <vt:lpstr>Budget</vt:lpstr>
      <vt:lpstr>Konkubinat - Entschädigung HH</vt:lpstr>
      <vt:lpstr>Merkblatt</vt:lpstr>
      <vt:lpstr>Entbindungserklärung</vt:lpstr>
      <vt:lpstr>Entbindungserklärung LP</vt:lpstr>
      <vt:lpstr>Entbindungserklärung Gemeinde</vt:lpstr>
      <vt:lpstr>Entbindungserklärung Gemein. LP</vt:lpstr>
      <vt:lpstr>Deklaration</vt:lpstr>
      <vt:lpstr>unrechtmässsiger SH Bezug</vt:lpstr>
      <vt:lpstr>unrechtmässsiger SH Bezug LP</vt:lpstr>
      <vt:lpstr>Auszahlung Art. 20 ATSG</vt:lpstr>
      <vt:lpstr>Auszahlung Art. 20 ATSG LP</vt:lpstr>
      <vt:lpstr>Abtretung Nachzahlung ATSG</vt:lpstr>
      <vt:lpstr>Abtretung Nachzahlung ATSG LP</vt:lpstr>
      <vt:lpstr>Abtretung</vt:lpstr>
      <vt:lpstr>Budget (GI)</vt:lpstr>
      <vt:lpstr>'Budget Unterstützungseinheit'!_C30_ArbPens</vt:lpstr>
      <vt:lpstr>Budget!AllesBudgetAK</vt:lpstr>
      <vt:lpstr>AnderePersonenHH</vt:lpstr>
      <vt:lpstr>ARBGEBER</vt:lpstr>
      <vt:lpstr>B22_bei</vt:lpstr>
      <vt:lpstr>B22_für</vt:lpstr>
      <vt:lpstr>'Budget Unterstützungseinheit'!B30_Miete</vt:lpstr>
      <vt:lpstr>'Budget Unterstützungseinheit'!B30_NK</vt:lpstr>
      <vt:lpstr>'Budget Unterstützungseinheit'!B41_KVG</vt:lpstr>
      <vt:lpstr>'Budget Unterstützungseinheit'!B41_VVG</vt:lpstr>
      <vt:lpstr>BA_GebDat1</vt:lpstr>
      <vt:lpstr>BA_GebDat10</vt:lpstr>
      <vt:lpstr>BA_GebDat2</vt:lpstr>
      <vt:lpstr>BA_GebDat3</vt:lpstr>
      <vt:lpstr>BA_GebDat4</vt:lpstr>
      <vt:lpstr>BA_GebDat5</vt:lpstr>
      <vt:lpstr>BA_GebDat6</vt:lpstr>
      <vt:lpstr>BA_GebDat7</vt:lpstr>
      <vt:lpstr>BA_GebDat8</vt:lpstr>
      <vt:lpstr>BA_GebDat9</vt:lpstr>
      <vt:lpstr>BudgetGesuchAb</vt:lpstr>
      <vt:lpstr>BudgFehlbet</vt:lpstr>
      <vt:lpstr>Abtretung!Druckbereich</vt:lpstr>
      <vt:lpstr>'Abtretung Nachzahlung ATSG'!Druckbereich</vt:lpstr>
      <vt:lpstr>'Abtretung Nachzahlung ATSG LP'!Druckbereich</vt:lpstr>
      <vt:lpstr>'Auszahlung Art. 20 ATSG'!Druckbereich</vt:lpstr>
      <vt:lpstr>'Auszahlung Art. 20 ATSG LP'!Druckbereich</vt:lpstr>
      <vt:lpstr>Budget!Druckbereich</vt:lpstr>
      <vt:lpstr>'Budget Unterstützungseinheit'!Druckbereich</vt:lpstr>
      <vt:lpstr>Deklaration!Druckbereich</vt:lpstr>
      <vt:lpstr>Gesuch!Druckbereich</vt:lpstr>
      <vt:lpstr>Merkblatt!Druckbereich</vt:lpstr>
      <vt:lpstr>Druckbereich</vt:lpstr>
      <vt:lpstr>'Budget Unterstützungseinheit'!E12_EINK</vt:lpstr>
      <vt:lpstr>'Budget Unterstützungseinheit'!E23_EINK2</vt:lpstr>
      <vt:lpstr>'Budget Unterstützungseinheit'!F52_ENTHH</vt:lpstr>
      <vt:lpstr>GS_Adresse</vt:lpstr>
      <vt:lpstr>GS_AHV</vt:lpstr>
      <vt:lpstr>GS_AufGdeSeit</vt:lpstr>
      <vt:lpstr>GS_AufKtSeit</vt:lpstr>
      <vt:lpstr>GS_AuslStat</vt:lpstr>
      <vt:lpstr>GS_AUSLSTATBIS</vt:lpstr>
      <vt:lpstr>GS_AuszModus</vt:lpstr>
      <vt:lpstr>GS_Beruf</vt:lpstr>
      <vt:lpstr>GS_ELTERN</vt:lpstr>
      <vt:lpstr>GS_ELTERN2</vt:lpstr>
      <vt:lpstr>GS_GebDat</vt:lpstr>
      <vt:lpstr>GS_Geschlecht</vt:lpstr>
      <vt:lpstr>GS_Heimatort</vt:lpstr>
      <vt:lpstr>GS_Heimatstaat</vt:lpstr>
      <vt:lpstr>GS_HortKT</vt:lpstr>
      <vt:lpstr>GS_NAME</vt:lpstr>
      <vt:lpstr>GS_NATEL</vt:lpstr>
      <vt:lpstr>GS_Ort</vt:lpstr>
      <vt:lpstr>GS_Ort2</vt:lpstr>
      <vt:lpstr>GS_PLZ</vt:lpstr>
      <vt:lpstr>GS_TEL_P</vt:lpstr>
      <vt:lpstr>GS_UnterstAb</vt:lpstr>
      <vt:lpstr>GS_UnterstBis</vt:lpstr>
      <vt:lpstr>GS_VORNAME</vt:lpstr>
      <vt:lpstr>GS_ZivGesAHV</vt:lpstr>
      <vt:lpstr>GS_ZivGesGebDat</vt:lpstr>
      <vt:lpstr>GS_ZivGesHeimatort</vt:lpstr>
      <vt:lpstr>GS_ZivGesName</vt:lpstr>
      <vt:lpstr>GS_ZivGesScheiDat</vt:lpstr>
      <vt:lpstr>GS_ZivGesVorname</vt:lpstr>
      <vt:lpstr>GS_ZivGetDatGer</vt:lpstr>
      <vt:lpstr>GS_ZivGetDatTat</vt:lpstr>
      <vt:lpstr>GS_ZivHeiAHV</vt:lpstr>
      <vt:lpstr>GS_ZivHeiGebDat</vt:lpstr>
      <vt:lpstr>GS_ZivHeiHeimatort</vt:lpstr>
      <vt:lpstr>GS_ZivHeiName</vt:lpstr>
      <vt:lpstr>GS_ZivHeiVorname</vt:lpstr>
      <vt:lpstr>GS_Zivil</vt:lpstr>
      <vt:lpstr>GS_ZivVerAHV</vt:lpstr>
      <vt:lpstr>GS_ZivVerGebDat</vt:lpstr>
      <vt:lpstr>GS_ZivVerHeimatort</vt:lpstr>
      <vt:lpstr>GS_ZivVerName</vt:lpstr>
      <vt:lpstr>GS_ZivVerToddat</vt:lpstr>
      <vt:lpstr>GS_ZivVerVorname</vt:lpstr>
      <vt:lpstr>GS_ZUZUG_GDE</vt:lpstr>
      <vt:lpstr>Kinder</vt:lpstr>
      <vt:lpstr>LP_GebDat</vt:lpstr>
      <vt:lpstr>LP_Heimatort</vt:lpstr>
      <vt:lpstr>LP_Name</vt:lpstr>
      <vt:lpstr>LP_Vorname</vt:lpstr>
      <vt:lpstr>Personenhaushalt</vt:lpstr>
      <vt:lpstr>Budget!Prin_Area</vt:lpstr>
      <vt:lpstr>Abtretung!Print_Area</vt:lpstr>
      <vt:lpstr>'Abtretung Nachzahlung ATSG'!Print_Area</vt:lpstr>
      <vt:lpstr>'Abtretung Nachzahlung ATSG LP'!Print_Area</vt:lpstr>
      <vt:lpstr>'Auszahlung Art. 20 ATSG'!Print_Area</vt:lpstr>
      <vt:lpstr>'Auszahlung Art. 20 ATSG LP'!Print_Area</vt:lpstr>
      <vt:lpstr>Budget!Print_Area</vt:lpstr>
      <vt:lpstr>'Budget Unterstützungseinheit'!Print_Area</vt:lpstr>
      <vt:lpstr>Gesuch!Print_Area</vt:lpstr>
      <vt:lpstr>'unrechtmässsiger SH Bezug'!Print_Area</vt:lpstr>
      <vt:lpstr>'unrechtmässsiger SH Bezug LP'!Print_Area</vt:lpstr>
      <vt:lpstr>Gesuch!Print_Area0001</vt:lpstr>
      <vt:lpstr>Budget!Print_Area0002</vt:lpstr>
      <vt:lpstr>'Abtretung Nachzahlung ATSG'!Print_Area001</vt:lpstr>
      <vt:lpstr>'Abtretung Nachzahlung ATSG LP'!Print_Area001</vt:lpstr>
      <vt:lpstr>'Auszahlung Art. 20 ATSG'!Print_Area001</vt:lpstr>
      <vt:lpstr>'Auszahlung Art. 20 ATSG LP'!Print_Area001</vt:lpstr>
      <vt:lpstr>Budget!Print_Area003</vt:lpstr>
      <vt:lpstr>'Abtretung Nachzahlung ATSG'!Print_Area01</vt:lpstr>
      <vt:lpstr>'Abtretung Nachzahlung ATSG LP'!Print_Area01</vt:lpstr>
      <vt:lpstr>'Auszahlung Art. 20 ATSG'!Print_Area01</vt:lpstr>
      <vt:lpstr>'Auszahlung Art. 20 ATSG LP'!Print_Area01</vt:lpstr>
      <vt:lpstr>Print_Area01</vt:lpstr>
      <vt:lpstr>'Budget Unterstützungseinheit'!Print_Area03</vt:lpstr>
      <vt:lpstr>'unrechtmässsiger SH Bezug'!Print_Area04</vt:lpstr>
      <vt:lpstr>UNTERST_WOHNS</vt:lpstr>
    </vt:vector>
  </TitlesOfParts>
  <Company>Kantonales Sozialamt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Domanda aiuto sociale economico AP7+ a partire dal 2025</dc:title>
  <dc:creator>Caminada Pascal Gian</dc:creator>
  <dc:description>alle Funktionen implementiert von 2013 LJ (140127)</dc:description>
  <cp:lastModifiedBy>Caminada Pascal Gian</cp:lastModifiedBy>
  <cp:lastPrinted>2024-12-05T15:41:07Z</cp:lastPrinted>
  <dcterms:created xsi:type="dcterms:W3CDTF">1997-01-27T13:33:51Z</dcterms:created>
  <dcterms:modified xsi:type="dcterms:W3CDTF">2024-12-05T16:44:05Z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0x010100CABE56CE6CA0904184578F0F75193450</vt:lpwstr>
  </property>
</Properties>
</file>