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t.gr.ch\kt\soa_userhomes\campas\Documents\Amtsleitung\VIS Vorlagen\Anpassung Sozialhilfe-Budget\Website\RM\"/>
    </mc:Choice>
  </mc:AlternateContent>
  <bookViews>
    <workbookView xWindow="3810" yWindow="1695" windowWidth="12030" windowHeight="7080" tabRatio="914"/>
  </bookViews>
  <sheets>
    <sheet name="Gesuch" sheetId="1" r:id="rId1"/>
    <sheet name="Hilfsblatt" sheetId="22" state="hidden" r:id="rId2"/>
    <sheet name="Budget Unterstützungseinheit" sheetId="18" r:id="rId3"/>
    <sheet name="Budget" sheetId="19" r:id="rId4"/>
    <sheet name="Konkubinat - Entschädigung HH" sheetId="30" r:id="rId5"/>
    <sheet name="Merkblatt" sheetId="3" r:id="rId6"/>
    <sheet name="Entbindungserklärung" sheetId="4" r:id="rId7"/>
    <sheet name="Entbindungserklärung LP" sheetId="23" r:id="rId8"/>
    <sheet name="Entbindungserklärung Gemeinde" sheetId="20" r:id="rId9"/>
    <sheet name="Entbindungserklärung Gemein. LP" sheetId="24" r:id="rId10"/>
    <sheet name="Deklaration" sheetId="5" r:id="rId11"/>
    <sheet name="unrechtmässsiger SH Bezug" sheetId="16" r:id="rId12"/>
    <sheet name="unrechtmässsiger SH Bezug LP" sheetId="21" r:id="rId13"/>
    <sheet name="Auszahlung Art. 20 ATSG" sheetId="25" r:id="rId14"/>
    <sheet name="Auszahlung Art. 20 ATSG LP" sheetId="26" r:id="rId15"/>
    <sheet name="Abtretung Nachzahlung ATSG" sheetId="27" r:id="rId16"/>
    <sheet name="Abtretung Nachzahlung ATSG LP" sheetId="28" r:id="rId17"/>
    <sheet name="Abtretung" sheetId="9" r:id="rId18"/>
    <sheet name="Abtretung MuBE Gde" sheetId="10" r:id="rId19"/>
    <sheet name="Budget (GI)" sheetId="15" r:id="rId20"/>
  </sheets>
  <definedNames>
    <definedName name="_C30_ArbPens" localSheetId="2">'Budget Unterstützungseinheit'!$G$69</definedName>
    <definedName name="AllesBudgetAK" localSheetId="3">Budget!$A$1:$AC$119</definedName>
    <definedName name="AnderePersonenHH">Gesuch!$A$82:$Q$87</definedName>
    <definedName name="ARBGEBER">Gesuch!$F$29</definedName>
    <definedName name="B22_bei">Budget!$C$19</definedName>
    <definedName name="B22_für">Budget!$C$18</definedName>
    <definedName name="B30_Miete" localSheetId="2">'Budget Unterstützungseinheit'!$I$19</definedName>
    <definedName name="B30_NK" localSheetId="2">'Budget Unterstützungseinheit'!$I$21</definedName>
    <definedName name="B41_KVG" localSheetId="2">'Budget Unterstützungseinheit'!$I$25</definedName>
    <definedName name="B41_VVG" localSheetId="2">'Budget Unterstützungseinheit'!$F$27</definedName>
    <definedName name="BA_GebDat1">Budget!$H$11</definedName>
    <definedName name="BA_GebDat10">Budget!$Z$11</definedName>
    <definedName name="BA_GebDat2">Budget!$J$11</definedName>
    <definedName name="BA_GebDat3">Budget!$L$11</definedName>
    <definedName name="BA_GebDat4">Budget!$N$11</definedName>
    <definedName name="BA_GebDat5">Budget!$P$11</definedName>
    <definedName name="BA_GebDat6">Budget!$R$11</definedName>
    <definedName name="BA_GebDat7">Budget!$T$11</definedName>
    <definedName name="BA_GebDat8">Budget!$V$11</definedName>
    <definedName name="BA_GebDat9">Budget!$X$11</definedName>
    <definedName name="BudgAllErzKiFehlbet">Budget!#REF!</definedName>
    <definedName name="BudgetGesuchAb">'Budget Unterstützungseinheit'!$I$6</definedName>
    <definedName name="BudgFehlbet">'Budget Unterstützungseinheit'!$I$116</definedName>
    <definedName name="_xlnm.Print_Area" localSheetId="13">'Auszahlung Art. 20 ATSG'!$A$1:$K$103</definedName>
    <definedName name="_xlnm.Print_Area" localSheetId="14">'Auszahlung Art. 20 ATSG LP'!$A$1:$K$103</definedName>
    <definedName name="_xlnm.Print_Area" localSheetId="3">Budget!$A$1:$AB$127</definedName>
    <definedName name="_xlnm.Print_Area" localSheetId="2">'Budget Unterstützungseinheit'!$A$1:$I$124</definedName>
    <definedName name="_xlnm.Print_Area" localSheetId="0">Gesuch!$A$1:$Q$139</definedName>
    <definedName name="_xlnm.Print_Area" localSheetId="4">'Konkubinat - Entschädigung HH'!$A$1:$J$89</definedName>
    <definedName name="E12_EINK" localSheetId="2">'Budget Unterstützungseinheit'!$I$69</definedName>
    <definedName name="E23_EINK2" localSheetId="2">'Budget Unterstützungseinheit'!$I$83</definedName>
    <definedName name="F52_ENTHH" localSheetId="2">'Budget Unterstützungseinheit'!$I$87</definedName>
    <definedName name="GS_Adresse">Gesuch!$F$15</definedName>
    <definedName name="GS_AHV">Gesuch!$N$9</definedName>
    <definedName name="GS_AufGdeSeit">Gesuch!$N$23</definedName>
    <definedName name="GS_AufKtSeit">Gesuch!$F$23</definedName>
    <definedName name="GS_AuslStat">Gesuch!$F$21</definedName>
    <definedName name="GS_AUSLSTATBIS">Gesuch!$N$21</definedName>
    <definedName name="GS_AuszModus">Gesuch!$E$95</definedName>
    <definedName name="GS_Beruf">Gesuch!$F$27</definedName>
    <definedName name="GS_ELTERN">Gesuch!$F$33</definedName>
    <definedName name="GS_ELTERN2">Gesuch!$F$35</definedName>
    <definedName name="GS_GebDat">Gesuch!$F$9</definedName>
    <definedName name="GS_Geschlecht">Gesuch!$N$11</definedName>
    <definedName name="GS_Heimatort">Gesuch!$F$13</definedName>
    <definedName name="GS_Heimatstaat">Gesuch!$F$19</definedName>
    <definedName name="GS_HortKT">Gesuch!$N$13</definedName>
    <definedName name="GS_NAME">Gesuch!$F$7</definedName>
    <definedName name="GS_NATEL">Gesuch!$N$17</definedName>
    <definedName name="GS_Ort">Gesuch!$N$15</definedName>
    <definedName name="GS_Ort2">Gesuch!$A$103</definedName>
    <definedName name="GS_PLZ">Gesuch!$K$15</definedName>
    <definedName name="GS_TEL_P">Gesuch!$F$17</definedName>
    <definedName name="GS_UnterstAb">Gesuch!$E$90</definedName>
    <definedName name="GS_UnterstBis">Gesuch!$O$90</definedName>
    <definedName name="GS_VORNAME">Gesuch!$N$7</definedName>
    <definedName name="GS_ZivGesAHV">Gesuch!$C$63</definedName>
    <definedName name="GS_ZivGesGebDat">Gesuch!$C$61</definedName>
    <definedName name="GS_ZivGesHeimatort">Gesuch!$L$61</definedName>
    <definedName name="GS_ZivGesName">Gesuch!$C$59</definedName>
    <definedName name="GS_ZivGesScheiDat">Gesuch!$M$63</definedName>
    <definedName name="GS_ZivGesVorname">Gesuch!$L$59</definedName>
    <definedName name="GS_ZivGetDatGer">Gesuch!$M$47</definedName>
    <definedName name="GS_ZivGetDatTat">Gesuch!$M$45</definedName>
    <definedName name="GS_ZivHeiAHV">Gesuch!$C$43</definedName>
    <definedName name="GS_ZivHeiGebDat">Gesuch!$C$41</definedName>
    <definedName name="GS_ZivHeiHeimatort">Gesuch!$L$41</definedName>
    <definedName name="GS_ZivHeiName">Gesuch!$C$39</definedName>
    <definedName name="GS_ZivHeiVorname">Gesuch!$L$39</definedName>
    <definedName name="GS_Zivil">Gesuch!$F$11</definedName>
    <definedName name="GS_ZivVerAHV">Gesuch!$C$55</definedName>
    <definedName name="GS_ZivVerGebDat">Gesuch!$C$53</definedName>
    <definedName name="GS_ZivVerHeimatort">Gesuch!$L$53</definedName>
    <definedName name="GS_ZivVerName">Gesuch!$C$51</definedName>
    <definedName name="GS_ZivVerToddat">Gesuch!$M$55</definedName>
    <definedName name="GS_ZivVerVorname">Gesuch!$L$51</definedName>
    <definedName name="GS_ZUZUG_GDE">Gesuch!$F$25</definedName>
    <definedName name="Kinder">Gesuch!$A$73:$Q$78</definedName>
    <definedName name="LP_GebDat">Gesuch!$C$69</definedName>
    <definedName name="LP_Heimatort">Gesuch!$L$69</definedName>
    <definedName name="LP_Name">Gesuch!$C$67</definedName>
    <definedName name="LP_Vorname">Gesuch!$L$67</definedName>
    <definedName name="Personenhaushalt">Budget!$C$18</definedName>
    <definedName name="pName">'Auszahlung Art. 20 ATSG LP'!$E$8</definedName>
    <definedName name="Prin_Area" localSheetId="3">Budget!$A$1:$AC$119</definedName>
    <definedName name="Print_Area" localSheetId="17">Abtretung!$A$1:$AB$46</definedName>
    <definedName name="Print_Area" localSheetId="15">'Abtretung Nachzahlung ATSG'!$A$1:$L$48</definedName>
    <definedName name="Print_Area" localSheetId="16">'Abtretung Nachzahlung ATSG LP'!$A$1:$L$48</definedName>
    <definedName name="Print_Area" localSheetId="13">'Auszahlung Art. 20 ATSG'!$A$1:$L$45</definedName>
    <definedName name="Print_Area" localSheetId="14">'Auszahlung Art. 20 ATSG LP'!$A$1:$L$45</definedName>
    <definedName name="Print_Area" localSheetId="3">Budget!$A$1:$AD$119</definedName>
    <definedName name="Print_Area" localSheetId="2">'Budget Unterstützungseinheit'!$A$1:$I$116</definedName>
    <definedName name="Print_Area" localSheetId="0">Gesuch!$A$1:$R$134</definedName>
    <definedName name="Print_Area" localSheetId="11">'unrechtmässsiger SH Bezug'!$A$1:$H$60</definedName>
    <definedName name="Print_Area" localSheetId="12">'unrechtmässsiger SH Bezug LP'!$A$1:$H$60</definedName>
    <definedName name="Print_Area0001" localSheetId="0">Gesuch!$A$1:$R$133</definedName>
    <definedName name="Print_Area0002" localSheetId="3">Budget!$A$1:$AC$119</definedName>
    <definedName name="Print_Area001" localSheetId="15">'Abtretung Nachzahlung ATSG'!$A$1:$K$48</definedName>
    <definedName name="Print_Area001" localSheetId="16">'Abtretung Nachzahlung ATSG LP'!$A$1:$K$48</definedName>
    <definedName name="Print_Area001" localSheetId="13">'Auszahlung Art. 20 ATSG'!$A$1:$K$45</definedName>
    <definedName name="Print_Area001" localSheetId="14">'Auszahlung Art. 20 ATSG LP'!$A$1:$K$45</definedName>
    <definedName name="Print_Area003" localSheetId="3">Budget!$A$1:$AB$119</definedName>
    <definedName name="Print_Area01" localSheetId="15">'Abtretung Nachzahlung ATSG'!$A$1:$L$48</definedName>
    <definedName name="Print_Area01" localSheetId="16">'Abtretung Nachzahlung ATSG LP'!$A$1:$L$48</definedName>
    <definedName name="Print_Area01" localSheetId="13">'Auszahlung Art. 20 ATSG'!$A$1:$L$45</definedName>
    <definedName name="Print_Area01" localSheetId="14">'Auszahlung Art. 20 ATSG LP'!$A$1:$L$45</definedName>
    <definedName name="Print_Area01" localSheetId="4">'Konkubinat - Entschädigung HH'!$A$1:$J$89</definedName>
    <definedName name="Print_Area03" localSheetId="2">'Budget Unterstützungseinheit'!$A$1:$I$117</definedName>
    <definedName name="pVorname">'Auszahlung Art. 20 ATSG LP'!$J$8</definedName>
    <definedName name="UNTERST_WOHNS">Gesuch!$N$19</definedName>
  </definedNames>
  <calcPr calcId="162913"/>
</workbook>
</file>

<file path=xl/calcChain.xml><?xml version="1.0" encoding="utf-8"?>
<calcChain xmlns="http://schemas.openxmlformats.org/spreadsheetml/2006/main">
  <c r="J100" i="19" l="1"/>
  <c r="L100" i="19"/>
  <c r="N100" i="19"/>
  <c r="P100" i="19"/>
  <c r="R100" i="19"/>
  <c r="T100" i="19"/>
  <c r="V100" i="19"/>
  <c r="X100" i="19"/>
  <c r="Z100" i="19"/>
  <c r="H100" i="19"/>
  <c r="AB88" i="19" l="1"/>
  <c r="AB86" i="19"/>
  <c r="J67" i="30"/>
  <c r="Z44" i="30"/>
  <c r="Y44" i="30"/>
  <c r="X44" i="30"/>
  <c r="W44" i="30"/>
  <c r="V44" i="30"/>
  <c r="U44" i="30"/>
  <c r="T44" i="30"/>
  <c r="S44" i="30"/>
  <c r="R44" i="30"/>
  <c r="Q44" i="30"/>
  <c r="P44" i="30"/>
  <c r="O44" i="30"/>
  <c r="N44" i="30"/>
  <c r="M44" i="30"/>
  <c r="L44" i="30"/>
  <c r="K44" i="30"/>
  <c r="J44" i="30"/>
  <c r="J71" i="30" s="1"/>
  <c r="J73" i="30" s="1"/>
  <c r="J76" i="30" s="1"/>
  <c r="J79" i="30" s="1"/>
  <c r="J42" i="30"/>
  <c r="J33" i="30"/>
  <c r="P172" i="18" l="1"/>
  <c r="P171" i="18"/>
  <c r="P170" i="18"/>
  <c r="P169" i="18"/>
  <c r="P168" i="18"/>
  <c r="P167" i="18"/>
  <c r="W174" i="18"/>
  <c r="Y164" i="18" s="1"/>
  <c r="Z164" i="18"/>
  <c r="X163" i="18"/>
  <c r="U162" i="18"/>
  <c r="T160" i="18"/>
  <c r="P153" i="18"/>
  <c r="O153" i="18" s="1"/>
  <c r="O152" i="18"/>
  <c r="V160" i="18" l="1"/>
  <c r="W162" i="18"/>
  <c r="T164" i="18"/>
  <c r="T161" i="18"/>
  <c r="X162" i="18"/>
  <c r="U164" i="18"/>
  <c r="Q154" i="18"/>
  <c r="T158" i="18"/>
  <c r="U161" i="18"/>
  <c r="T163" i="18"/>
  <c r="V164" i="18"/>
  <c r="S156" i="18"/>
  <c r="U160" i="18"/>
  <c r="V162" i="18"/>
  <c r="Y163" i="18"/>
  <c r="R155" i="18"/>
  <c r="Q155" i="18" s="1"/>
  <c r="V161" i="18"/>
  <c r="U163" i="18"/>
  <c r="W164" i="18"/>
  <c r="T159" i="18"/>
  <c r="W161" i="18"/>
  <c r="V163" i="18"/>
  <c r="X164" i="18"/>
  <c r="U159" i="18"/>
  <c r="T162" i="18"/>
  <c r="W163" i="18"/>
  <c r="O155" i="18" l="1"/>
  <c r="P155" i="18"/>
  <c r="P154" i="18"/>
  <c r="O154" i="18"/>
  <c r="R156" i="18"/>
  <c r="P156" i="18"/>
  <c r="O156" i="18"/>
  <c r="T157" i="18"/>
  <c r="Q156" i="18"/>
  <c r="R157" i="18" l="1"/>
  <c r="U158" i="18"/>
  <c r="S157" i="18"/>
  <c r="P157" i="18"/>
  <c r="Q157" i="18"/>
  <c r="O157" i="18"/>
  <c r="S158" i="18" l="1"/>
  <c r="Q158" i="18"/>
  <c r="V159" i="18"/>
  <c r="R158" i="18"/>
  <c r="O158" i="18"/>
  <c r="P158" i="18"/>
  <c r="M14" i="10"/>
  <c r="W9" i="10"/>
  <c r="W9" i="9"/>
  <c r="W7" i="10"/>
  <c r="W7" i="9"/>
  <c r="H20" i="9"/>
  <c r="C12" i="24"/>
  <c r="C11" i="24"/>
  <c r="C10" i="24"/>
  <c r="C9" i="24"/>
  <c r="G8" i="24"/>
  <c r="C8" i="24"/>
  <c r="C12" i="20"/>
  <c r="C11" i="20"/>
  <c r="C10" i="20"/>
  <c r="C9" i="20"/>
  <c r="G8" i="20"/>
  <c r="C8" i="20"/>
  <c r="C12" i="23"/>
  <c r="C11" i="23"/>
  <c r="C10" i="23"/>
  <c r="C9" i="23"/>
  <c r="G8" i="23"/>
  <c r="C8" i="23"/>
  <c r="C12" i="4"/>
  <c r="C11" i="4"/>
  <c r="C10" i="4"/>
  <c r="C9" i="4"/>
  <c r="G8" i="4"/>
  <c r="C8" i="4"/>
  <c r="R159" i="18" l="1"/>
  <c r="P159" i="18"/>
  <c r="W160" i="18"/>
  <c r="O159" i="18"/>
  <c r="Q159" i="18"/>
  <c r="S159" i="18"/>
  <c r="E26" i="10"/>
  <c r="B20" i="10"/>
  <c r="N9" i="10"/>
  <c r="N7" i="10"/>
  <c r="N7" i="9"/>
  <c r="E16" i="27"/>
  <c r="E14" i="28"/>
  <c r="N9" i="9"/>
  <c r="E16" i="28"/>
  <c r="F26" i="9"/>
  <c r="W22" i="9"/>
  <c r="A9" i="9"/>
  <c r="A7" i="9"/>
  <c r="G39" i="28"/>
  <c r="E12" i="28"/>
  <c r="E10" i="28"/>
  <c r="E8" i="28"/>
  <c r="G39" i="27"/>
  <c r="E14" i="27"/>
  <c r="E12" i="27"/>
  <c r="E10" i="27"/>
  <c r="J8" i="27"/>
  <c r="E8" i="27"/>
  <c r="G30" i="26"/>
  <c r="E16" i="26"/>
  <c r="E14" i="26"/>
  <c r="E12" i="26"/>
  <c r="E10" i="26"/>
  <c r="J8" i="26"/>
  <c r="E8" i="26"/>
  <c r="G30" i="25"/>
  <c r="E16" i="25"/>
  <c r="E14" i="25"/>
  <c r="E12" i="25"/>
  <c r="E10" i="25"/>
  <c r="J8" i="25"/>
  <c r="E8" i="25"/>
  <c r="X161" i="18" l="1"/>
  <c r="AP175" i="19" s="1"/>
  <c r="O160" i="18"/>
  <c r="AG174" i="19" s="1"/>
  <c r="Q160" i="18"/>
  <c r="S160" i="18"/>
  <c r="AK174" i="19" s="1"/>
  <c r="R160" i="18"/>
  <c r="AJ174" i="19" s="1"/>
  <c r="P160" i="18"/>
  <c r="AH174" i="19" s="1"/>
  <c r="AL178" i="19"/>
  <c r="AM178" i="19"/>
  <c r="AN178" i="19"/>
  <c r="AO178" i="19"/>
  <c r="AP178" i="19"/>
  <c r="AQ178" i="19"/>
  <c r="AR178" i="19"/>
  <c r="AL177" i="19"/>
  <c r="AM177" i="19"/>
  <c r="AN177" i="19"/>
  <c r="AO177" i="19"/>
  <c r="AP177" i="19"/>
  <c r="AQ177" i="19"/>
  <c r="AL176" i="19"/>
  <c r="AM176" i="19"/>
  <c r="AN176" i="19"/>
  <c r="AO176" i="19"/>
  <c r="AP176" i="19"/>
  <c r="AL175" i="19"/>
  <c r="AM175" i="19"/>
  <c r="AN175" i="19"/>
  <c r="AO175" i="19"/>
  <c r="AI174" i="19"/>
  <c r="AL174" i="19"/>
  <c r="AM174" i="19"/>
  <c r="AN174" i="19"/>
  <c r="AO174" i="19"/>
  <c r="AH173" i="19"/>
  <c r="AI173" i="19"/>
  <c r="AJ173" i="19"/>
  <c r="AK173" i="19"/>
  <c r="AL173" i="19"/>
  <c r="AM173" i="19"/>
  <c r="AN173" i="19"/>
  <c r="AH172" i="19"/>
  <c r="AI172" i="19"/>
  <c r="AJ172" i="19"/>
  <c r="AK172" i="19"/>
  <c r="AL172" i="19"/>
  <c r="AM172" i="19"/>
  <c r="AH171" i="19"/>
  <c r="AI171" i="19"/>
  <c r="AJ171" i="19"/>
  <c r="AK171" i="19"/>
  <c r="AL171" i="19"/>
  <c r="AH170" i="19"/>
  <c r="AI170" i="19"/>
  <c r="AJ170" i="19"/>
  <c r="AK170" i="19"/>
  <c r="AH169" i="19"/>
  <c r="AI169" i="19"/>
  <c r="AJ169" i="19"/>
  <c r="AH168" i="19"/>
  <c r="AI168" i="19"/>
  <c r="AH167" i="19"/>
  <c r="AG167" i="19"/>
  <c r="AG168" i="19"/>
  <c r="AG169" i="19"/>
  <c r="AG170" i="19"/>
  <c r="AG171" i="19"/>
  <c r="AG172" i="19"/>
  <c r="AG173" i="19"/>
  <c r="AG166" i="19"/>
  <c r="R161" i="18" l="1"/>
  <c r="AJ175" i="19" s="1"/>
  <c r="O161" i="18"/>
  <c r="AG175" i="19" s="1"/>
  <c r="S161" i="18"/>
  <c r="AK175" i="19" s="1"/>
  <c r="Q161" i="18"/>
  <c r="AI175" i="19" s="1"/>
  <c r="Y162" i="18"/>
  <c r="P161" i="18"/>
  <c r="AH175" i="19" s="1"/>
  <c r="AH182" i="19"/>
  <c r="AH183" i="19"/>
  <c r="AH184" i="19"/>
  <c r="AH185" i="19"/>
  <c r="AH186" i="19"/>
  <c r="AH181" i="19"/>
  <c r="P162" i="18" l="1"/>
  <c r="AH176" i="19" s="1"/>
  <c r="R162" i="18"/>
  <c r="AJ176" i="19" s="1"/>
  <c r="O162" i="18"/>
  <c r="AG176" i="19" s="1"/>
  <c r="S162" i="18"/>
  <c r="AK176" i="19" s="1"/>
  <c r="Z163" i="18"/>
  <c r="Q162" i="18"/>
  <c r="AI176" i="19" s="1"/>
  <c r="AQ176" i="19"/>
  <c r="U41" i="10"/>
  <c r="L41" i="10"/>
  <c r="U38" i="9"/>
  <c r="L38" i="9"/>
  <c r="P163" i="18" l="1"/>
  <c r="AH177" i="19" s="1"/>
  <c r="AA164" i="18"/>
  <c r="Q163" i="18"/>
  <c r="AI177" i="19" s="1"/>
  <c r="S163" i="18"/>
  <c r="AK177" i="19" s="1"/>
  <c r="O163" i="18"/>
  <c r="AG177" i="19" s="1"/>
  <c r="R163" i="18"/>
  <c r="AJ177" i="19" s="1"/>
  <c r="AR177" i="19"/>
  <c r="S143" i="18"/>
  <c r="S144" i="18"/>
  <c r="S145" i="18"/>
  <c r="S146" i="18"/>
  <c r="S147" i="18"/>
  <c r="S142" i="18"/>
  <c r="R143" i="18"/>
  <c r="Q147" i="18"/>
  <c r="R147" i="18" s="1"/>
  <c r="Q146" i="18"/>
  <c r="R146" i="18" s="1"/>
  <c r="Q145" i="18"/>
  <c r="R145" i="18" s="1"/>
  <c r="Q144" i="18"/>
  <c r="R144" i="18" s="1"/>
  <c r="Q143" i="18"/>
  <c r="Q142" i="18"/>
  <c r="R142" i="18" s="1"/>
  <c r="AS178" i="19" l="1"/>
  <c r="Q164" i="18"/>
  <c r="AI178" i="19" s="1"/>
  <c r="P164" i="18"/>
  <c r="AH178" i="19" s="1"/>
  <c r="O164" i="18"/>
  <c r="AG178" i="19" s="1"/>
  <c r="R164" i="18"/>
  <c r="AJ178" i="19" s="1"/>
  <c r="S164" i="18"/>
  <c r="AK178" i="19" s="1"/>
  <c r="W172" i="18"/>
  <c r="Q170" i="18" l="1"/>
  <c r="Q169" i="18"/>
  <c r="Q168" i="18"/>
  <c r="R168" i="18" s="1"/>
  <c r="AI181" i="19"/>
  <c r="S168" i="18"/>
  <c r="R169" i="18" l="1"/>
  <c r="Q167" i="18"/>
  <c r="R167" i="18" s="1"/>
  <c r="R170" i="18"/>
  <c r="S167" i="18"/>
  <c r="S169" i="18" l="1"/>
  <c r="Q171" i="18"/>
  <c r="R171" i="18" s="1"/>
  <c r="S170" i="18" l="1"/>
  <c r="Q172" i="18"/>
  <c r="R172" i="18" s="1"/>
  <c r="G71" i="15"/>
  <c r="G70" i="15"/>
  <c r="G69" i="15"/>
  <c r="G66" i="15"/>
  <c r="G65" i="15"/>
  <c r="G62" i="15"/>
  <c r="G61" i="15"/>
  <c r="G60" i="15"/>
  <c r="G57" i="15"/>
  <c r="G56" i="15"/>
  <c r="G55" i="15"/>
  <c r="G52" i="15"/>
  <c r="G51" i="15"/>
  <c r="G50" i="15"/>
  <c r="G47" i="15"/>
  <c r="G46" i="15"/>
  <c r="G45" i="15"/>
  <c r="S171" i="18" l="1"/>
  <c r="C40" i="24"/>
  <c r="C40" i="23"/>
  <c r="S172" i="18" l="1"/>
  <c r="V7" i="19"/>
  <c r="Z11" i="19" l="1"/>
  <c r="X11" i="19"/>
  <c r="V11" i="19"/>
  <c r="T7" i="19"/>
  <c r="T11" i="19" s="1"/>
  <c r="R7" i="19"/>
  <c r="R11" i="19" s="1"/>
  <c r="P7" i="19"/>
  <c r="P11" i="19" s="1"/>
  <c r="N7" i="19"/>
  <c r="N11" i="19" s="1"/>
  <c r="L7" i="19"/>
  <c r="L11" i="19" s="1"/>
  <c r="J7" i="19"/>
  <c r="J11" i="19" s="1"/>
  <c r="C7" i="19"/>
  <c r="H7" i="19"/>
  <c r="H11" i="19" s="1"/>
  <c r="AJ181" i="19" l="1"/>
  <c r="I121" i="5"/>
  <c r="A121" i="5"/>
  <c r="AK181" i="19" l="1"/>
  <c r="AI182" i="19"/>
  <c r="AJ182" i="19" s="1"/>
  <c r="A133" i="1"/>
  <c r="AK182" i="19" l="1"/>
  <c r="AI183" i="19"/>
  <c r="AJ183" i="19" s="1"/>
  <c r="G41" i="15"/>
  <c r="G39" i="15"/>
  <c r="G40" i="15"/>
  <c r="AI184" i="19" l="1"/>
  <c r="AJ184" i="19" s="1"/>
  <c r="AK183" i="19"/>
  <c r="I6" i="18"/>
  <c r="G7" i="15" s="1"/>
  <c r="F30" i="21"/>
  <c r="I104" i="1"/>
  <c r="AI185" i="19" l="1"/>
  <c r="AJ185" i="19" s="1"/>
  <c r="AK184" i="19"/>
  <c r="AK185" i="19" l="1"/>
  <c r="AI186" i="19"/>
  <c r="AJ186" i="19" s="1"/>
  <c r="AK186" i="19" l="1"/>
  <c r="F30" i="16"/>
  <c r="C40" i="4"/>
  <c r="C40" i="20" l="1"/>
  <c r="E63" i="3"/>
  <c r="A63" i="3"/>
  <c r="C7" i="15"/>
  <c r="D12" i="10"/>
  <c r="A9" i="10"/>
  <c r="A7" i="10"/>
  <c r="D12" i="9"/>
  <c r="T103" i="1" l="1"/>
  <c r="C35" i="23" s="1"/>
  <c r="C35" i="4" l="1"/>
  <c r="C35" i="24"/>
  <c r="B30" i="21"/>
  <c r="A59" i="3"/>
  <c r="A30" i="25" s="1"/>
  <c r="B30" i="16"/>
  <c r="C35" i="20"/>
  <c r="A39" i="27" l="1"/>
  <c r="A39" i="28"/>
  <c r="A30" i="26"/>
  <c r="Z131" i="19"/>
  <c r="X131" i="19"/>
  <c r="V131" i="19"/>
  <c r="T131" i="19"/>
  <c r="R131" i="19"/>
  <c r="P131" i="19"/>
  <c r="N131" i="19"/>
  <c r="L131" i="19"/>
  <c r="J131" i="19"/>
  <c r="H131" i="19"/>
  <c r="C6" i="18" l="1"/>
  <c r="J26" i="19"/>
  <c r="H24" i="19"/>
  <c r="Z110" i="19"/>
  <c r="X110" i="19"/>
  <c r="V110" i="19"/>
  <c r="T110" i="19"/>
  <c r="R110" i="19"/>
  <c r="P110" i="19"/>
  <c r="N110" i="19"/>
  <c r="L110" i="19"/>
  <c r="J110" i="19"/>
  <c r="H110" i="19"/>
  <c r="AB98" i="19"/>
  <c r="AB97" i="19"/>
  <c r="AB94" i="19"/>
  <c r="AB92" i="19"/>
  <c r="AB90" i="19"/>
  <c r="AB84" i="19"/>
  <c r="AB82" i="19"/>
  <c r="AB78" i="19"/>
  <c r="AB69" i="19"/>
  <c r="AB68" i="19"/>
  <c r="AB64" i="19"/>
  <c r="AB63" i="19"/>
  <c r="AB62" i="19"/>
  <c r="AB61" i="19"/>
  <c r="AB57" i="19"/>
  <c r="AB56" i="19"/>
  <c r="AB55" i="19"/>
  <c r="AB54" i="19"/>
  <c r="AB50" i="19"/>
  <c r="AB49" i="19"/>
  <c r="AB48" i="19"/>
  <c r="AB47" i="19"/>
  <c r="AB43" i="19"/>
  <c r="AB42" i="19"/>
  <c r="AB41" i="19"/>
  <c r="AB40" i="19"/>
  <c r="AB34" i="19"/>
  <c r="AB32" i="19"/>
  <c r="AB30" i="19"/>
  <c r="Z26" i="19"/>
  <c r="X26" i="19"/>
  <c r="V26" i="19"/>
  <c r="T26" i="19"/>
  <c r="R26" i="19"/>
  <c r="P26" i="19"/>
  <c r="N26" i="19"/>
  <c r="L26" i="19"/>
  <c r="H26" i="19"/>
  <c r="Z24" i="19"/>
  <c r="X24" i="19"/>
  <c r="V24" i="19"/>
  <c r="T24" i="19"/>
  <c r="R24" i="19"/>
  <c r="P24" i="19"/>
  <c r="N24" i="19"/>
  <c r="L24" i="19"/>
  <c r="J24" i="19"/>
  <c r="AB21" i="19"/>
  <c r="G110" i="19" l="1"/>
  <c r="AB100" i="19"/>
  <c r="AB26" i="19"/>
  <c r="AB24" i="19"/>
  <c r="AC19" i="19"/>
  <c r="Z19" i="19" l="1"/>
  <c r="J19" i="19"/>
  <c r="J71" i="19" s="1"/>
  <c r="J74" i="19" s="1"/>
  <c r="J102" i="19" s="1"/>
  <c r="J112" i="19" s="1"/>
  <c r="X19" i="19"/>
  <c r="X71" i="19" s="1"/>
  <c r="X74" i="19" s="1"/>
  <c r="X102" i="19" s="1"/>
  <c r="X112" i="19" s="1"/>
  <c r="V19" i="19"/>
  <c r="V71" i="19" s="1"/>
  <c r="V74" i="19" s="1"/>
  <c r="V102" i="19" s="1"/>
  <c r="V112" i="19" s="1"/>
  <c r="L19" i="19"/>
  <c r="L71" i="19" s="1"/>
  <c r="L74" i="19" s="1"/>
  <c r="L102" i="19" s="1"/>
  <c r="L112" i="19" s="1"/>
  <c r="T19" i="19"/>
  <c r="T71" i="19" s="1"/>
  <c r="T74" i="19" s="1"/>
  <c r="T102" i="19" s="1"/>
  <c r="T112" i="19" s="1"/>
  <c r="R19" i="19"/>
  <c r="R71" i="19" s="1"/>
  <c r="R74" i="19" s="1"/>
  <c r="R102" i="19" s="1"/>
  <c r="R112" i="19" s="1"/>
  <c r="P19" i="19"/>
  <c r="P71" i="19" s="1"/>
  <c r="P74" i="19" s="1"/>
  <c r="P102" i="19" s="1"/>
  <c r="P112" i="19" s="1"/>
  <c r="N19" i="19"/>
  <c r="N71" i="19" s="1"/>
  <c r="N74" i="19" s="1"/>
  <c r="N102" i="19" s="1"/>
  <c r="N112" i="19" s="1"/>
  <c r="H19" i="19"/>
  <c r="H71" i="19" s="1"/>
  <c r="H74" i="19" s="1"/>
  <c r="H102" i="19" s="1"/>
  <c r="H112" i="19" s="1"/>
  <c r="H133" i="19" l="1"/>
  <c r="P133" i="19"/>
  <c r="R133" i="19"/>
  <c r="T133" i="19"/>
  <c r="L133" i="19"/>
  <c r="V133" i="19"/>
  <c r="X133" i="19"/>
  <c r="J133" i="19"/>
  <c r="N133" i="19"/>
  <c r="AB19" i="19"/>
  <c r="X132" i="19"/>
  <c r="J132" i="19"/>
  <c r="H132" i="19"/>
  <c r="V132" i="19"/>
  <c r="R132" i="19"/>
  <c r="N132" i="19"/>
  <c r="L132" i="19"/>
  <c r="T132" i="19"/>
  <c r="P132" i="19"/>
  <c r="Z71" i="19"/>
  <c r="Z74" i="19" s="1"/>
  <c r="Z102" i="19" s="1"/>
  <c r="Z112" i="19" s="1"/>
  <c r="H134" i="19" l="1"/>
  <c r="R134" i="19"/>
  <c r="P134" i="19"/>
  <c r="V134" i="19"/>
  <c r="T134" i="19"/>
  <c r="J134" i="19"/>
  <c r="N134" i="19"/>
  <c r="L134" i="19"/>
  <c r="Z133" i="19"/>
  <c r="X134" i="19"/>
  <c r="Z132" i="19"/>
  <c r="AB71" i="19"/>
  <c r="AB74" i="19" s="1"/>
  <c r="AB102" i="19" s="1"/>
  <c r="AC78" i="19"/>
  <c r="Z134" i="19" l="1"/>
  <c r="AB112" i="19" l="1"/>
  <c r="AB110" i="19"/>
  <c r="AB108" i="19"/>
  <c r="AB107" i="19"/>
  <c r="AB106" i="19"/>
  <c r="B71" i="15" l="1"/>
  <c r="B70" i="15"/>
  <c r="B69" i="15"/>
  <c r="B66" i="15"/>
  <c r="B65" i="15"/>
  <c r="B62" i="15"/>
  <c r="B61" i="15"/>
  <c r="B60" i="15"/>
  <c r="B57" i="15"/>
  <c r="B56" i="15"/>
  <c r="B55" i="15"/>
  <c r="B52" i="15"/>
  <c r="B51" i="15"/>
  <c r="B50" i="15"/>
  <c r="B47" i="15"/>
  <c r="B46" i="15"/>
  <c r="B45" i="15"/>
  <c r="I104" i="18" l="1"/>
  <c r="I93" i="18"/>
  <c r="I110" i="18" s="1"/>
  <c r="J14" i="18"/>
  <c r="I14" i="18" s="1"/>
  <c r="G11" i="15" l="1"/>
  <c r="I61" i="18"/>
  <c r="I108" i="18" s="1"/>
  <c r="G25" i="15" l="1"/>
  <c r="G22" i="15"/>
  <c r="G35" i="15"/>
  <c r="G19" i="15"/>
  <c r="G33" i="15"/>
  <c r="G17" i="15"/>
  <c r="G30" i="15"/>
  <c r="G15" i="15"/>
  <c r="G28" i="15"/>
  <c r="I64" i="18"/>
  <c r="I95" i="18" s="1"/>
  <c r="I112" i="18" s="1"/>
  <c r="I114" i="18" s="1"/>
  <c r="I116" i="18" s="1"/>
  <c r="O92" i="1" s="1"/>
  <c r="G36" i="15" l="1"/>
  <c r="G37" i="15" s="1"/>
  <c r="E133" i="1"/>
  <c r="I103" i="1" l="1"/>
  <c r="A35" i="10" l="1"/>
  <c r="A34" i="10"/>
  <c r="A32" i="9"/>
  <c r="A31" i="9"/>
  <c r="E59" i="3" l="1"/>
  <c r="A41" i="10"/>
  <c r="A38" i="9"/>
  <c r="G73" i="15" l="1"/>
</calcChain>
</file>

<file path=xl/comments1.xml><?xml version="1.0" encoding="utf-8"?>
<comments xmlns="http://schemas.openxmlformats.org/spreadsheetml/2006/main">
  <authors>
    <author>Wild Mareike</author>
  </authors>
  <commentList>
    <comment ref="I16" authorId="0" shapeId="0">
      <text>
        <r>
          <rPr>
            <b/>
            <sz val="9"/>
            <color indexed="81"/>
            <rFont val="Segoe UI"/>
            <family val="2"/>
          </rPr>
          <t>- Personen in Zweck-Wohngemeinschaften
- junge Erwachsene
- Personen in stationären Einrichtungen 
- Personen in besonderen Wohnformen (Hotel, Pension etc.) 
- Eltern mit Besuchsrechten
- (etc. siehe Erläuterungen SKOS)</t>
        </r>
      </text>
    </comment>
    <comment ref="I19" authorId="0" shapeId="0">
      <text>
        <r>
          <rPr>
            <b/>
            <sz val="9"/>
            <color indexed="81"/>
            <rFont val="Segoe UI"/>
            <family val="2"/>
          </rPr>
          <t>Bitte unbedingt Vorgaben der Gemeinden bezüglich der Wohnkosten beachten!!
Siehe auch Sozialhilfehandbuch, B-Materielle Grundsicherung, Mietzins</t>
        </r>
      </text>
    </comment>
    <comment ref="I21" authorId="0" shapeId="0">
      <text>
        <r>
          <rPr>
            <b/>
            <sz val="9"/>
            <color indexed="81"/>
            <rFont val="Segoe UI"/>
            <family val="2"/>
          </rPr>
          <t xml:space="preserve">- Wohnkosten für Wohngemeinschaften 
- Wohnkosten für junge Erwachsene
- Wohnkosten für Eltern mit Besuchsrechten 
- Wohnkosten bei Wohneigentum (Hypothekarzins und übliche Nebenkosten C.4.2.  9) </t>
        </r>
      </text>
    </comment>
    <comment ref="I27" authorId="0" shapeId="0">
      <text>
        <r>
          <rPr>
            <b/>
            <u/>
            <sz val="9"/>
            <color indexed="81"/>
            <rFont val="Segoe UI"/>
            <family val="2"/>
          </rPr>
          <t xml:space="preserve">Pro Person </t>
        </r>
        <r>
          <rPr>
            <b/>
            <sz val="9"/>
            <color indexed="81"/>
            <rFont val="Segoe UI"/>
            <family val="2"/>
          </rPr>
          <t xml:space="preserve">muss für die </t>
        </r>
        <r>
          <rPr>
            <b/>
            <u/>
            <sz val="9"/>
            <color indexed="81"/>
            <rFont val="Segoe UI"/>
            <family val="2"/>
          </rPr>
          <t>Zusatzversicherungen</t>
        </r>
        <r>
          <rPr>
            <b/>
            <sz val="9"/>
            <color indexed="81"/>
            <rFont val="Segoe UI"/>
            <family val="2"/>
          </rPr>
          <t xml:space="preserve"> manuell insgesamt ein Abzug von maximal CHF 30.00 vorgenommen werden (Art. 9 ABzUG)
Wenn von Gemeinde anerkannte VVG Leistungen, dann kein finanzieller Abzug. </t>
        </r>
      </text>
    </comment>
    <comment ref="I77" authorId="0" shapeId="0">
      <text>
        <r>
          <rPr>
            <b/>
            <sz val="9"/>
            <color indexed="81"/>
            <rFont val="Segoe UI"/>
            <family val="2"/>
          </rPr>
          <t>auch für eingetragene Partnerschaften</t>
        </r>
      </text>
    </comment>
    <comment ref="I81" authorId="0" shapeId="0">
      <text>
        <r>
          <rPr>
            <b/>
            <sz val="9"/>
            <color indexed="81"/>
            <rFont val="Segoe UI"/>
            <family val="2"/>
          </rPr>
          <t>inkl. allfällige besondere Sozialzulage</t>
        </r>
      </text>
    </comment>
    <comment ref="I85" authorId="0" shapeId="0">
      <text>
        <r>
          <rPr>
            <b/>
            <sz val="9"/>
            <color indexed="81"/>
            <rFont val="Segoe UI"/>
            <family val="2"/>
          </rPr>
          <t>Bitte beachten, bei EL-Renten müssen die IPV-Beiträge angepasst werden</t>
        </r>
      </text>
    </comment>
    <comment ref="I100" authorId="0" shapeId="0">
      <text>
        <r>
          <rPr>
            <b/>
            <sz val="9"/>
            <color indexed="81"/>
            <rFont val="Segoe UI"/>
            <family val="2"/>
          </rPr>
          <t>EFB = maximal Fr. 500.00 pro Monat
IZU = maximal Fr. 300.00 pro Monat
Die Obergrenze von IZU und/oder EFB beträgt gesamthaft Fr. 650.00 pro Haushalt und Monat</t>
        </r>
      </text>
    </comment>
    <comment ref="I112" authorId="0" shapeId="0">
      <text>
        <r>
          <rPr>
            <b/>
            <sz val="9"/>
            <color indexed="81"/>
            <rFont val="Segoe UI"/>
            <family val="2"/>
          </rPr>
          <t xml:space="preserve">Ein Einkommensfreibetrag und/oder eine Integrationszulage wird erst ausgewiesen, wenn eine Unterstützungsquote vorliegt.
</t>
        </r>
      </text>
    </comment>
  </commentList>
</comments>
</file>

<file path=xl/comments2.xml><?xml version="1.0" encoding="utf-8"?>
<comments xmlns="http://schemas.openxmlformats.org/spreadsheetml/2006/main">
  <authors>
    <author>Wild Mareike</author>
    <author>Caminada Pascal Gian</author>
  </authors>
  <commentList>
    <comment ref="D51" authorId="0" shapeId="0">
      <text>
        <r>
          <rPr>
            <sz val="9"/>
            <color indexed="81"/>
            <rFont val="Segoe UI"/>
            <family val="2"/>
          </rPr>
          <t>inkl. allfällige besondere Sozialzulage</t>
        </r>
      </text>
    </comment>
    <comment ref="J73" authorId="1" shapeId="0">
      <text>
        <r>
          <rPr>
            <b/>
            <sz val="9"/>
            <color indexed="81"/>
            <rFont val="Segoe UI"/>
            <family val="2"/>
          </rPr>
          <t>Wenn kein Konkubinatsbeitrag</t>
        </r>
        <r>
          <rPr>
            <sz val="9"/>
            <color indexed="81"/>
            <rFont val="Segoe UI"/>
            <family val="2"/>
          </rPr>
          <t xml:space="preserve">, sondern Entschädigung für Haushaltsführung angerechnet wird, dann hier </t>
        </r>
        <r>
          <rPr>
            <b/>
            <sz val="9"/>
            <color indexed="81"/>
            <rFont val="Segoe UI"/>
            <family val="2"/>
          </rPr>
          <t>Betrag Fr. 0.00</t>
        </r>
        <r>
          <rPr>
            <sz val="9"/>
            <color indexed="81"/>
            <rFont val="Segoe UI"/>
            <family val="2"/>
          </rPr>
          <t xml:space="preserve"> eintragen.</t>
        </r>
      </text>
    </comment>
    <comment ref="B76" authorId="1" shapeId="0">
      <text>
        <r>
          <rPr>
            <b/>
            <sz val="9"/>
            <color indexed="81"/>
            <rFont val="Segoe UI"/>
            <family val="2"/>
          </rPr>
          <t>Die Entschädigung ist im Rahmen der finanziellen Leistungsfähigkeit mindestens zu verdoppeln, wenn eines oder mehrere Kinder der pflichtigen Person betreut werden (SKOS-Richtlinien D.4.5. Absatz 3).</t>
        </r>
      </text>
    </comment>
  </commentList>
</comments>
</file>

<file path=xl/sharedStrings.xml><?xml version="1.0" encoding="utf-8"?>
<sst xmlns="http://schemas.openxmlformats.org/spreadsheetml/2006/main" count="872" uniqueCount="490">
  <si>
    <t>Personen- und Berufsbezeichnungen beziehen sich auf beide Geschlechter</t>
  </si>
  <si>
    <t>Gesuchsteller:</t>
  </si>
  <si>
    <t xml:space="preserve">Name:                               </t>
  </si>
  <si>
    <t>Vorname</t>
  </si>
  <si>
    <t>Geburtsdatum:</t>
  </si>
  <si>
    <t>AHV Nummer:</t>
  </si>
  <si>
    <t>Zivilstand:</t>
  </si>
  <si>
    <t xml:space="preserve">Geschlecht:      </t>
  </si>
  <si>
    <t xml:space="preserve"> </t>
  </si>
  <si>
    <t>Heimatort:</t>
  </si>
  <si>
    <t>Heimatkanton:</t>
  </si>
  <si>
    <t>Adresse:</t>
  </si>
  <si>
    <t>Nationalität:</t>
  </si>
  <si>
    <t>Unterstütz. Gem.:</t>
  </si>
  <si>
    <t>Ausländerstatus:</t>
  </si>
  <si>
    <t>Bewilligung bis:</t>
  </si>
  <si>
    <t>Im Kanton seit:</t>
  </si>
  <si>
    <t>In Wohngemeinde seit:</t>
  </si>
  <si>
    <t>Zuzug von Gde / Kanton</t>
  </si>
  <si>
    <t>Beruf:</t>
  </si>
  <si>
    <t>Arbeitgeber:</t>
  </si>
  <si>
    <t>Eltern:</t>
  </si>
  <si>
    <t>Name und Adresse:</t>
  </si>
  <si>
    <t>Verheiratet:</t>
  </si>
  <si>
    <t>Angaben des Ehepartners</t>
  </si>
  <si>
    <t>Name:</t>
  </si>
  <si>
    <t>Vorname:</t>
  </si>
  <si>
    <t>Geb.Dat.:</t>
  </si>
  <si>
    <t>AHV Nr.:</t>
  </si>
  <si>
    <t>Getrennt:</t>
  </si>
  <si>
    <t xml:space="preserve">Verwitwet:     </t>
  </si>
  <si>
    <t>Angaben des verstorbenen Ehegatten</t>
  </si>
  <si>
    <t>Todesdatum:</t>
  </si>
  <si>
    <t>Geschieden:</t>
  </si>
  <si>
    <t>Angaben des geschiedenen Partners</t>
  </si>
  <si>
    <t>Scheidungsdatum:</t>
  </si>
  <si>
    <t>Lebenspartner:</t>
  </si>
  <si>
    <t xml:space="preserve">im Konkubinat lebend seit: </t>
  </si>
  <si>
    <t>Kinder</t>
  </si>
  <si>
    <t>Name</t>
  </si>
  <si>
    <t>Geb. Dat.</t>
  </si>
  <si>
    <t>Heimatgemeinde</t>
  </si>
  <si>
    <t xml:space="preserve">Andere im Haushalt des Unterstützten lebende Personen </t>
  </si>
  <si>
    <t>Unterstützung ab</t>
  </si>
  <si>
    <t>voraussichtlich bis</t>
  </si>
  <si>
    <t>CHF</t>
  </si>
  <si>
    <t>Auszahlungsmodus</t>
  </si>
  <si>
    <t>Ort:</t>
  </si>
  <si>
    <t>Datum:</t>
  </si>
  <si>
    <t>Stellungnahme des Sozialdienstes:</t>
  </si>
  <si>
    <t>Stempel und Unterschrift</t>
  </si>
  <si>
    <t>Gesuch ab:</t>
  </si>
  <si>
    <t>CHF pro Monat</t>
  </si>
  <si>
    <t xml:space="preserve">bei einem </t>
  </si>
  <si>
    <t>Personenhaushalt</t>
  </si>
  <si>
    <t xml:space="preserve">mit </t>
  </si>
  <si>
    <t>unterstützten Person(en)</t>
  </si>
  <si>
    <t>Medizinische Grundversorgung</t>
  </si>
  <si>
    <t>Krankenkassen-Grundversicherungsprämie KVG</t>
  </si>
  <si>
    <t>Versicherungsleistungen VVG gemäss Policen</t>
  </si>
  <si>
    <t>Total anrechenbarer Aufwand</t>
  </si>
  <si>
    <t>Total Ausgaben (Übertrag)</t>
  </si>
  <si>
    <t>Pensum</t>
  </si>
  <si>
    <t>Weitere Einnahmen:</t>
  </si>
  <si>
    <t>Total anrechenbares Einkommen</t>
  </si>
  <si>
    <t>F E H L B E T R A G (-) /  M E H R E I N N A H M E N (+)</t>
  </si>
  <si>
    <t>Personen</t>
  </si>
  <si>
    <t>plus</t>
  </si>
  <si>
    <t>Monat</t>
  </si>
  <si>
    <t>pro P.</t>
  </si>
  <si>
    <t>Merkblatt für Unterstützungsbezüger</t>
  </si>
  <si>
    <t>Die öffentliche Unterstützung sichert die Existenz bedürftiger Personen, fördert ihre wirtschaftliche</t>
  </si>
  <si>
    <t>und persönliche Selbständigkeit und gewährleistet die soziale Integration.</t>
  </si>
  <si>
    <t>Berechtigung</t>
  </si>
  <si>
    <t>Bedingungen</t>
  </si>
  <si>
    <t>Als Unterstützungsbezüger sind sie verpflichtet, jede sachdienliche Auskunft zu erteilen und die nötigen Unterlagen zur</t>
  </si>
  <si>
    <t>Festsetzung des Unterstützungsbeitrages beizubringen. Den mit der Unterstützungsleistung verbundenen Auflagen</t>
  </si>
  <si>
    <t>der Sozialbehörde ist Folge zu leisten (Art. 4 UG).</t>
  </si>
  <si>
    <t xml:space="preserve">Sie sind verpflichtet, Änderungen der finanziellen Situation zu melden (Änderung Zivilstand wie Heirat, Scheidung; </t>
  </si>
  <si>
    <r>
      <t xml:space="preserve">Wer Sozialhilfe erhält, muss alles in seiner Kraft stehende tun, um die Notlage zu lindern </t>
    </r>
    <r>
      <rPr>
        <sz val="9"/>
        <rFont val="Arial"/>
        <family val="2"/>
      </rPr>
      <t xml:space="preserve">oder zu </t>
    </r>
    <r>
      <rPr>
        <sz val="10"/>
        <rFont val="Arial"/>
        <family val="2"/>
      </rPr>
      <t>beheben.</t>
    </r>
  </si>
  <si>
    <t>Zuständigkeit</t>
  </si>
  <si>
    <t xml:space="preserve">Die zuständige Gemeinde entscheidet innerhalb von maximal 1 Monat über den Anspruch </t>
  </si>
  <si>
    <t>und die Höhe der Unterstützungsleistung.</t>
  </si>
  <si>
    <t>Berechnung</t>
  </si>
  <si>
    <t>Das Budget wird nach den SKOS-Richtlinien und den Ausführungsbestimmungen zum kantonalen Unterstützungsgesetz</t>
  </si>
  <si>
    <t>(ABzUG; BR 546.270) berechnet.</t>
  </si>
  <si>
    <t>Rückerstattung</t>
  </si>
  <si>
    <t>Finanzielle Unterstützung ist rückerstattungspflichtig. Die Gemeinde kann die Rückzahlung verlangen:</t>
  </si>
  <si>
    <t>• Wenn sich die Vermögens- oder Erwerbsverhältnisse verbessern (Art. 11 Abs. 2 UG).</t>
  </si>
  <si>
    <t xml:space="preserve">  Die Rückerstattung soll nur soweit erfolgen, als dadurch keine neue Bedürftigkeit entsteht;</t>
  </si>
  <si>
    <t>• Wenn beim Unterstützungsgesuch falsche Angaben gemacht, wichtige Informationen verschwiegen</t>
  </si>
  <si>
    <t xml:space="preserve">  oder wesentliche Änderungen nicht gemeldet werden (Art. 11 Abs. 3 UG);</t>
  </si>
  <si>
    <t>• Wenn rückwirkend Versicherungsleistungen (IV, Unfallversicherung, Arbeitslosenkasse etc.) ausbezahlt werden.</t>
  </si>
  <si>
    <t xml:space="preserve">Meldepflicht im Bereich des Ausländerrechts </t>
  </si>
  <si>
    <t>Die für die Ausrichtung von Sozialhilfeleistungen zuständigen Behörden melden unaufgefordert dem Amt für Polizeiwesen</t>
  </si>
  <si>
    <t>und Zivilrecht den Bezug von Sozialhilfe durch Ausländer.</t>
  </si>
  <si>
    <t>Verwandtenunterstützungspflicht</t>
  </si>
  <si>
    <t>Die Verwandtenunterstützungspflicht geht der öffentlichen Unterstützung vor.</t>
  </si>
  <si>
    <t>Die Gemeinde kann verlangen, dass ihre Eltern und/oder ihre Kinder die Unterstützung ganz oder teilweise übernehmen,</t>
  </si>
  <si>
    <t>wenn es deren finanzielle Verhältnisse erlauben (Art. 328 und Art. 329 ZGB; SR 210).</t>
  </si>
  <si>
    <r>
      <t xml:space="preserve">Ich/wir haben das </t>
    </r>
    <r>
      <rPr>
        <b/>
        <i/>
        <sz val="10"/>
        <rFont val="Arial"/>
        <family val="2"/>
      </rPr>
      <t>Merkblatt für Unterstützungsbezüger</t>
    </r>
    <r>
      <rPr>
        <sz val="10"/>
        <rFont val="Arial"/>
        <family val="2"/>
      </rPr>
      <t xml:space="preserve"> gelesen und sind damit einverstanden.</t>
    </r>
  </si>
  <si>
    <t xml:space="preserve">Ich/wir verpflichten uns, wesentliche Änderungen umgehend dem RSD und der Gemeinde zu melden. </t>
  </si>
  <si>
    <t>Der Gesuchsteller:</t>
  </si>
  <si>
    <t>Ort / Datum:</t>
  </si>
  <si>
    <t>Unterschrift</t>
  </si>
  <si>
    <t>Entbindungserklärung</t>
  </si>
  <si>
    <t>Adresse</t>
  </si>
  <si>
    <t>PLZ und Ort</t>
  </si>
  <si>
    <t>Geburtsdatum</t>
  </si>
  <si>
    <t>entbindet im Zusammenhang mit</t>
  </si>
  <si>
    <t>(Bezeichnung des Geschäftes)</t>
  </si>
  <si>
    <t xml:space="preserve">die nachfolgend aufgeführten Institutionen und Personen gegenseitig von der </t>
  </si>
  <si>
    <t>Schweigepflicht gemäss Amts- bzw. Berufsgeheimnis:</t>
  </si>
  <si>
    <t>-</t>
  </si>
  <si>
    <t>z.B. Regionaler Sozialdienst Chur, Name und Funktion</t>
  </si>
  <si>
    <t>Diese Entbindungserklärung ist bis zum Abschluss des eingangs erwähnten Geschäftes gültig.</t>
  </si>
  <si>
    <t>Ort und Datum</t>
  </si>
  <si>
    <t>Kantonales Sozialamt Graubünden</t>
  </si>
  <si>
    <t>Uffizi dal servetsch social chantunal dal Grischun</t>
  </si>
  <si>
    <t>Ufficio del servizio sociale cantonale die Grigioni</t>
  </si>
  <si>
    <t>Deklaration</t>
  </si>
  <si>
    <t>von Einkommen und Vermögen für Sozialhilfegesuche</t>
  </si>
  <si>
    <t>Personen, die finanzielle Unterstützung beantragen, sind verpflichtet, das vorliegende Formular vollständig und wahrheitsgetreu auszufüllen. Bei unvollständigen Auskünften müssen Sozialbehörden vermuten, dass keine Unterstützungbedürftigkeit im Sinne des Gesetzes gegeben ist und es kann keine Sozialhilfe gewährt werden.</t>
  </si>
  <si>
    <t>Gesetzliche Grundlagen</t>
  </si>
  <si>
    <t>§</t>
  </si>
  <si>
    <t xml:space="preserve">Sozialhilfebezüger sind verpflichtet, Auskünfte zu erteilen und Unterlagen beizubringen, die zur Festsetzung des Unterstützungsbedarfes notwendig sind (Art. 4 Kantonales Unterstützungsgesetz (UG); BR 546.250)    </t>
  </si>
  <si>
    <t>Eine zu Unrecht bezogene Unterstützung muss mit Zinsen zurückerstattet werden (Art. 11 Abs. 3 UG).</t>
  </si>
  <si>
    <t>Im Rahmen der Amtshilfe können Sozialbehörden von anderen Behörden und Ämtern (Betreibungsamt, Steuerverwaltung, Grundbuchamt, Strassenverkehrsamt) Auskünfte einholen, die für die Festsetzung der Unterstützungsbedürftigkeit notwendig sind.</t>
  </si>
  <si>
    <t>Personalien aller Personen, welche Sozialhilfe beantragen</t>
  </si>
  <si>
    <t>Name/Vorname</t>
  </si>
  <si>
    <t>Geb. Datum</t>
  </si>
  <si>
    <t>Heimatort/ Nationalität</t>
  </si>
  <si>
    <t>Bewilligungstyp, gültig bis
(für Ausländer)</t>
  </si>
  <si>
    <t xml:space="preserve">è   </t>
  </si>
  <si>
    <t>Beilage:  Bei Ausländern Kopie Ausländerausweis aller Familienangehöriger</t>
  </si>
  <si>
    <t>Einkommensverhältnisse</t>
  </si>
  <si>
    <t xml:space="preserve">Alle Einnahmen, auch freiwillige Zuwendungen Dritter, sind aufzulisten. </t>
  </si>
  <si>
    <t>Beispiele: Lohn, Sozialversicherungsrenten, Taggelder, Mutterschaftsbeiträge, Alimente, Kinderzulagen, Beiträge von Fonds, Stiftungen, Darlehen</t>
  </si>
  <si>
    <r>
      <t xml:space="preserve">Name/Firma/Institution
</t>
    </r>
    <r>
      <rPr>
        <sz val="7"/>
        <rFont val="Arial"/>
        <family val="2"/>
      </rPr>
      <t>(Arbeitergeber/Ausgleichskasse etc.)</t>
    </r>
  </si>
  <si>
    <t>Ort</t>
  </si>
  <si>
    <r>
      <t xml:space="preserve">Betrag monatlich
</t>
    </r>
    <r>
      <rPr>
        <sz val="7"/>
        <rFont val="Arial"/>
        <family val="2"/>
      </rPr>
      <t>(wenn unregelmässig, letzte drei Monate)</t>
    </r>
  </si>
  <si>
    <t>Beilage: Alle Abrechnungen der letzten drei Monate</t>
  </si>
  <si>
    <t>Vermögensverhältnisse</t>
  </si>
  <si>
    <t>Vermögensart (Bank/Post)</t>
  </si>
  <si>
    <t>Ort/Land</t>
  </si>
  <si>
    <t>Saldo (+/-)</t>
  </si>
  <si>
    <t>Beilage: Kontoauszüge, Abrechnungen, Policen der letzten drei Monate</t>
  </si>
  <si>
    <t>Bitte wenden</t>
  </si>
  <si>
    <t>Weitere Vermögenswerte im In- und Ausland? 
Bitte deklarieren Sie auch Liegenschaften und Wertgegenstände im Ausland.</t>
  </si>
  <si>
    <t>(Versicherungs)-Wert</t>
  </si>
  <si>
    <t>Abgetretenes Vermögen (Schenkungen, Zuwendungen an Dritte):</t>
  </si>
  <si>
    <t>Begünstigter</t>
  </si>
  <si>
    <t>Zeitpunkt</t>
  </si>
  <si>
    <t>Betrag</t>
  </si>
  <si>
    <t>Bitte belegen</t>
  </si>
  <si>
    <t>Unverteilte Erbschaft</t>
  </si>
  <si>
    <t>Sind Sie an einer unverteilten Erbschaft beteiligt?</t>
  </si>
  <si>
    <t xml:space="preserve">Die Sozialhilfebehörde prüft, ob Verwandte zur Unterstützung der hilfesuchenden Person verpflichtet sind (Art. 328 und Art. 329 ZGB). Die Verwandtenunterstützungspflicht betrifft Verwandte in auf- und absteigender (gerader) Linie, also Grosseltern, Eltern, Kinder etc. </t>
  </si>
  <si>
    <t>Bestätigung</t>
  </si>
  <si>
    <t xml:space="preserve">Wir verpflichten uns, wesentliche Änderungen in den Einkommens- und Vermögensverhältnissen umgehend zu melden. </t>
  </si>
  <si>
    <t xml:space="preserve">      Unterschrift</t>
  </si>
  <si>
    <t>Beilagen</t>
  </si>
  <si>
    <t>Die unterzeichnete Person</t>
  </si>
  <si>
    <t>AHV-Nummer:</t>
  </si>
  <si>
    <t xml:space="preserve">tritt ihre Ansprüche gegenüber der Arbeitslosenkasse in jenem Umfang an das Gemeinde- </t>
  </si>
  <si>
    <t xml:space="preserve">kassieramt der Unterstützungsgemeinde ab, wie diese Vorschusszahlungen im Sinne </t>
  </si>
  <si>
    <t>von Art. 22 ATSG geleistet hat unter Berücksichtigung nachfolgender Modalitäten:</t>
  </si>
  <si>
    <t>à</t>
  </si>
  <si>
    <t xml:space="preserve">Damit die Arbeitslosenkasse eine Zahlung an die Gemeinde leisten kann, benötigt sie von </t>
  </si>
  <si>
    <t>über Datum und Betrag des geleisteten Vorschusses zu äussern.</t>
  </si>
  <si>
    <t xml:space="preserve">Die Ausrichtung der Leistungen der Arbeitslosenversicherung kann nur in dem Masse </t>
  </si>
  <si>
    <t>an die Gemeinde erfolgen, in welchem diese durch eine Quittung ausgewiesene</t>
  </si>
  <si>
    <t>Leistungen an die versicherte Person erbracht hat.</t>
  </si>
  <si>
    <t>Die unterzeichnete Person ersucht die Arbeitslosenkasse Kopien von allfälligen Verfügungen</t>
  </si>
  <si>
    <t>Unterschrift:</t>
  </si>
  <si>
    <t>Ort/ Datum:</t>
  </si>
  <si>
    <t>Adresse der Gemeinde</t>
  </si>
  <si>
    <t xml:space="preserve">Post- / Bankverbindung </t>
  </si>
  <si>
    <t xml:space="preserve">Der/die Unterzeichnende/n </t>
  </si>
  <si>
    <t>AHV Nr.</t>
  </si>
  <si>
    <t>geb.</t>
  </si>
  <si>
    <t>wohnhaft in</t>
  </si>
  <si>
    <t xml:space="preserve"> erklärt / erklären sich damit einverstanden, </t>
  </si>
  <si>
    <t xml:space="preserve">Einkünfte ( wie z.B. Gelder der IV, Ausgleichs-, Pensions-, Krankenkasse inkl. individueller Prämien- </t>
  </si>
  <si>
    <t xml:space="preserve">verbilligung,  Unfall-, Lebensversicherung, Ergänzungsleistungen, Taggelder jeglicher Art, Lohnfor-  </t>
  </si>
  <si>
    <t xml:space="preserve">derungen, Stipendien, Mutterschaftsbeiträge, Familienzulagen (Kinder- und Ausbildungszulage) etc.) </t>
  </si>
  <si>
    <t>an die Gemeindekasse</t>
  </si>
  <si>
    <t xml:space="preserve">für geleistete Zahlungen abzutreten.  </t>
  </si>
  <si>
    <t>Der / die Unterzeichnende/n bevollmächtigt / bevollmächtigen die Gemeinde</t>
  </si>
  <si>
    <t xml:space="preserve">diese Forderungen direkt bei der zuständigen Stelle geltend zu machen. </t>
  </si>
  <si>
    <t xml:space="preserve">Die Gemeinde </t>
  </si>
  <si>
    <t xml:space="preserve"> verpflichtet sich, eventuelle überschüssige Leistungen an </t>
  </si>
  <si>
    <t xml:space="preserve">den / die Unterzeichnende/n weiterzuleiten. </t>
  </si>
  <si>
    <t>Unterschrift/en:</t>
  </si>
  <si>
    <t>Kopie an:</t>
  </si>
  <si>
    <t>die Mutterschaftsbeiträge an die Gemeinde</t>
  </si>
  <si>
    <t>Die obgenannten Einkünfte werden von der zuständigen Stelle während der</t>
  </si>
  <si>
    <t>Beitragszeit vom</t>
  </si>
  <si>
    <t>bis</t>
  </si>
  <si>
    <t xml:space="preserve">der </t>
  </si>
  <si>
    <t>überwiesen.</t>
  </si>
  <si>
    <t xml:space="preserve">Der / die Unterzeichnende/n bevollmächtigt / bevollmächtigen die Gemeinde diese Forderungen </t>
  </si>
  <si>
    <t xml:space="preserve">direkt beim kantonalen Sozialamt Graubünden  geltend zu machen. </t>
  </si>
  <si>
    <t xml:space="preserve"> verpflichtet sich, eventuelle überschüssige Leistungen </t>
  </si>
  <si>
    <t xml:space="preserve">an den / die Unterzeichnende/n weiterzuleiten. </t>
  </si>
  <si>
    <t>Haushaltsbudget für Gesuchsteller</t>
  </si>
  <si>
    <t>Die effektiven Kosten weichen im Einzelfall von der vorgenommenen SKOS-Durchschnittsgewichtung (%-Anteile) ab!</t>
  </si>
  <si>
    <t>Ausgabepositionen</t>
  </si>
  <si>
    <t xml:space="preserve">Total Grundbedarf </t>
  </si>
  <si>
    <t>Krankenversicherung minus Individuelle Prämienverbilligung</t>
  </si>
  <si>
    <t>Weitergehende Versicherungsleistungen VVG</t>
  </si>
  <si>
    <t>Integrationszulage und Einkommensfreibeträge</t>
  </si>
  <si>
    <t>Budget inkl. Integrationszulagen und Einkommensfreibeträge</t>
  </si>
  <si>
    <t>Gesuchssteller:</t>
  </si>
  <si>
    <t>Total</t>
  </si>
  <si>
    <t>Betreuender Elternteil</t>
  </si>
  <si>
    <t>Budget</t>
  </si>
  <si>
    <t>Bildung</t>
  </si>
  <si>
    <t>Familie</t>
  </si>
  <si>
    <t>Gesundheit</t>
  </si>
  <si>
    <t>Zahnbehandlungskosten</t>
  </si>
  <si>
    <t>Steuern (1/12)</t>
  </si>
  <si>
    <t>Total Budgeterweiterung</t>
  </si>
  <si>
    <t>Person vorhanden</t>
  </si>
  <si>
    <t>Klientalter</t>
  </si>
  <si>
    <t>(1)</t>
  </si>
  <si>
    <t>(2)</t>
  </si>
  <si>
    <t>Name &amp; Vorname</t>
  </si>
  <si>
    <t>Kinderalimente</t>
  </si>
  <si>
    <t>Fehlbetrag (-) / Mehreinnahmen (+)</t>
  </si>
  <si>
    <t/>
  </si>
  <si>
    <t>Berechnung öffentliche Unterstützung</t>
  </si>
  <si>
    <t>Total  anrechenbarer Aufwand</t>
  </si>
  <si>
    <t xml:space="preserve">Fehlbetrag (-) / Mehreinnahmen (+) </t>
  </si>
  <si>
    <t>Total Integrationszulagen / Einkommensfreibeträge</t>
  </si>
  <si>
    <r>
      <t>Unterstützungsquote gemäss Berechnungsblatt (</t>
    </r>
    <r>
      <rPr>
        <sz val="8"/>
        <rFont val="Arial"/>
        <family val="2"/>
      </rPr>
      <t>inkl. KVG-Prämie inkl. IPV)</t>
    </r>
  </si>
  <si>
    <t xml:space="preserve">F E H L B E T R A G (-) </t>
  </si>
  <si>
    <t>Zwischensumme vor EFB</t>
  </si>
  <si>
    <t>Zählt in Unterstützungseinheit</t>
  </si>
  <si>
    <t>Öffentliche Unterstützung</t>
  </si>
  <si>
    <t>Gemeinde XY</t>
  </si>
  <si>
    <t>Unrechtmässiger Sozialhilfebezug</t>
  </si>
  <si>
    <t>Personenbezeichnungen beziehen sich auf beide Geschlechter</t>
  </si>
  <si>
    <t>Parallel und unabhängig vom Strafverfahren, kann die Sozialbehörde (Gemeinde) über die Rückerstattung der unrechtmässig bezogenen Leistungen gemäss Art. 11 des Gesetzes über die Unterstützung Bedürftiger (Kantonales Unterstützungsgesetz); BR 546.250) verfügen.</t>
  </si>
  <si>
    <t>Weitere Folgen für Volljährige nicht Schweizerbürger:</t>
  </si>
  <si>
    <t>Die strafrechtliche Landesverweisung gilt nicht für Jugendliche (bis 18 Jahre). Die Landesverweisung für anerkannte oder vorläufig aufgenommene Flüchtlinge wird bis zur möglichen Rückschaffung aufgeschoben.</t>
  </si>
  <si>
    <t>Ich bestätige, dass ich umfassend über den Straftatbestand des unrechtmässigen Sozialhilfebezuges und der Folgen insbesondere einer möglichen Landesverweisung informiert worden bin und dies auch verstanden habe.</t>
  </si>
  <si>
    <t>Ort / Datum</t>
  </si>
  <si>
    <t>Name, Vorname, Unterschrift</t>
  </si>
  <si>
    <r>
      <t xml:space="preserve">Unrechtmässiger Sozialhilfebezug kann mit einer </t>
    </r>
    <r>
      <rPr>
        <b/>
        <sz val="10"/>
        <rFont val="Arial"/>
        <family val="2"/>
      </rPr>
      <t>Freiheitsstrafe bis zu einem Jahr oder einer Geldstrafe</t>
    </r>
    <r>
      <rPr>
        <sz val="10"/>
        <rFont val="Arial"/>
        <family val="2"/>
      </rPr>
      <t xml:space="preserve"> bestraft werden. In leichten Fällen ist die Strafe Busse (Art. 148a Schweizerisches Strafgesetzbuch (StGB); SR 311.0).</t>
    </r>
  </si>
  <si>
    <r>
      <t>Unrechtmässiger Sozialhilfebezug begeht, wer jemanden</t>
    </r>
    <r>
      <rPr>
        <b/>
        <sz val="10"/>
        <rFont val="Arial"/>
        <family val="2"/>
      </rPr>
      <t xml:space="preserve"> durch unwahre oder unvollständige Angaben</t>
    </r>
    <r>
      <rPr>
        <sz val="10"/>
        <rFont val="Arial"/>
        <family val="2"/>
      </rPr>
      <t xml:space="preserve">, durch </t>
    </r>
    <r>
      <rPr>
        <b/>
        <sz val="10"/>
        <rFont val="Arial"/>
        <family val="2"/>
      </rPr>
      <t>Verschweigen von Tatsachen</t>
    </r>
    <r>
      <rPr>
        <sz val="10"/>
        <rFont val="Arial"/>
        <family val="2"/>
      </rPr>
      <t xml:space="preserve"> oder in</t>
    </r>
    <r>
      <rPr>
        <b/>
        <sz val="10"/>
        <rFont val="Arial"/>
        <family val="2"/>
      </rPr>
      <t xml:space="preserve"> anderer Weise irreführt</t>
    </r>
    <r>
      <rPr>
        <sz val="10"/>
        <rFont val="Arial"/>
        <family val="2"/>
      </rPr>
      <t xml:space="preserve"> oder in einem</t>
    </r>
    <r>
      <rPr>
        <b/>
        <sz val="10"/>
        <rFont val="Arial"/>
        <family val="2"/>
      </rPr>
      <t xml:space="preserve"> Irrtum bestärkt</t>
    </r>
    <r>
      <rPr>
        <sz val="10"/>
        <rFont val="Arial"/>
        <family val="2"/>
      </rPr>
      <t>, so dass er oder ein anderer Leistungen der Sozialhilfe bezieht, die ihm oder dem andern nicht zustehen.</t>
    </r>
  </si>
  <si>
    <r>
      <t xml:space="preserve">Die unwahre Angabe, das Verschweigen von Tatsachen oder die sonstige Irreführung wird bereits bei einer </t>
    </r>
    <r>
      <rPr>
        <b/>
        <sz val="10"/>
        <rFont val="Arial"/>
        <family val="2"/>
      </rPr>
      <t>einfachen Lüge</t>
    </r>
    <r>
      <rPr>
        <sz val="10"/>
        <rFont val="Arial"/>
        <family val="2"/>
      </rPr>
      <t xml:space="preserve"> angenommen. Die Motive, welche zur Lüge führten, sind nicht wichtig. Alle Lügen werden berücksichtigt, nicht nur diejenigen gegenüber dem kantonalen Sozialdienst oder gegenüber der Sozialhilfebehörde (Gemeinde). Auch Lügen gegenüber Privaten, wie zum Beispiel eine Lüge gegenüber einem Arzt, der daraufhin eine falsche Diagnose stellt oder einen unwahren Arztbericht verfasst, kann zu einer Bestrafung führen.</t>
    </r>
  </si>
  <si>
    <r>
      <t xml:space="preserve">Die Verurteilung wegen unrechtmässigen Sozialhilfebezuges oder Betrug kann gemäss Art. 66a StGB zu einer Landesverweisung führen. Die </t>
    </r>
    <r>
      <rPr>
        <b/>
        <sz val="10"/>
        <rFont val="Arial"/>
        <family val="2"/>
      </rPr>
      <t>Landesverweisung</t>
    </r>
    <r>
      <rPr>
        <sz val="10"/>
        <rFont val="Arial"/>
        <family val="2"/>
      </rPr>
      <t xml:space="preserve"> kann unabhängig von der Höhe der Verurteilung für</t>
    </r>
    <r>
      <rPr>
        <b/>
        <sz val="10"/>
        <rFont val="Arial"/>
        <family val="2"/>
      </rPr>
      <t xml:space="preserve"> fünf bis 15 Jahre</t>
    </r>
    <r>
      <rPr>
        <sz val="10"/>
        <rFont val="Arial"/>
        <family val="2"/>
      </rPr>
      <t xml:space="preserve"> ausgesprochen werden, im Wiederholungsfall sogar bis zu </t>
    </r>
    <r>
      <rPr>
        <b/>
        <sz val="10"/>
        <rFont val="Arial"/>
        <family val="2"/>
      </rPr>
      <t>20 Jahren</t>
    </r>
    <r>
      <rPr>
        <sz val="10"/>
        <rFont val="Arial"/>
        <family val="2"/>
      </rPr>
      <t>.</t>
    </r>
  </si>
  <si>
    <r>
      <rPr>
        <b/>
        <sz val="24"/>
        <rFont val="Arial"/>
        <family val="2"/>
      </rPr>
      <t xml:space="preserve">ABTRETUNGSERKLÄRUNG                                     </t>
    </r>
    <r>
      <rPr>
        <b/>
        <sz val="12"/>
        <rFont val="Arial"/>
        <family val="2"/>
      </rPr>
      <t/>
    </r>
  </si>
  <si>
    <r>
      <rPr>
        <b/>
        <sz val="22"/>
        <rFont val="Arial"/>
        <family val="2"/>
      </rPr>
      <t xml:space="preserve"> </t>
    </r>
    <r>
      <rPr>
        <b/>
        <sz val="24"/>
        <rFont val="Arial"/>
        <family val="2"/>
      </rPr>
      <t xml:space="preserve">  ABTRETUNGSERKLÄRUNG                                  </t>
    </r>
    <r>
      <rPr>
        <b/>
        <sz val="12"/>
        <rFont val="Arial"/>
        <family val="2"/>
      </rPr>
      <t/>
    </r>
  </si>
  <si>
    <t>Ortsanwesenheit</t>
  </si>
  <si>
    <t>Für unterstützte Personen gilt der Grundsatz der Ortsanwesenheit. Dies bedeutet, dass unterstütze Personen sich</t>
  </si>
  <si>
    <t>während der gesamten Unterstützungsdauer am Unterstützungswohnsitz aufhalten müssen. Kurze bzw. gewöhnliche</t>
  </si>
  <si>
    <t>Ortsabwesenheiten sind erlaubt.</t>
  </si>
  <si>
    <t>(Art. 82b Verordnung über Zulassung, Aufenthalt und Erwerbstätigkeit, VZAE; SR 142.201)</t>
  </si>
  <si>
    <t>Wohnsitz nicht hinreichend oder nicht rechtzeitig (z.B. ausstehende Ansprüche gegenüber der Arbeitslosenkasse oder</t>
  </si>
  <si>
    <t>Unterstützungsberechtigt ist, wer für seinen Lebensunterhalt und den seiner Familienangehörigen mit gleichem</t>
  </si>
  <si>
    <t>den Sozialversicherungen) aus eigenen Mitteln aufkommen kann (Art.1 UG; BR 546.250).</t>
  </si>
  <si>
    <t>Änderungen in der Haushaltsgrösse, Auszug von Kinder, Wohnungswechsel; verändertes Einkommen oder Vermögen).</t>
  </si>
  <si>
    <t>Name Vorname</t>
  </si>
  <si>
    <t>Bekleidung, Schuhe</t>
  </si>
  <si>
    <t>Energieverbrauch (Elektrizität, Gas etc.), ohne Wohnnebenkosten</t>
  </si>
  <si>
    <t>Velo/Mofa)</t>
  </si>
  <si>
    <t>ja</t>
  </si>
  <si>
    <t>öU:</t>
  </si>
  <si>
    <t>öU</t>
  </si>
  <si>
    <t>nein</t>
  </si>
  <si>
    <t>Nahrungsmittel, Getränke, Tabakwaren</t>
  </si>
  <si>
    <t>Alle Konten, Policen und Depots - unabhängig vom Stand des Guthabens sind anzugeben (Bank- oder Postkonten im In- und Ausland, Wertschriften, Lebensversicherungsguthaben, Mietzinsdepot, bare Vermögenswert, Verlustscheine, Erbschaften).</t>
  </si>
  <si>
    <t>Allgemeine Haushaltsführung (Reparaturen, Unterhalt der Wohnung, Laufende</t>
  </si>
  <si>
    <t>Haushaltsführung, Haushaltswäsche, etc.), inkl. Kehrichtgebühren</t>
  </si>
  <si>
    <t>Persönliche Pflege (Persönliche Ausstattung, Pharmazeutische Produkte resp.</t>
  </si>
  <si>
    <t>selber bezahlte Medikamente, Apparate und Artikel für die Körperpflege, Coiffeur)</t>
  </si>
  <si>
    <t>Verkehrsauslagen inkl. Halbtaxabo (örtlicher Nahverkehr, Unterhalt</t>
  </si>
  <si>
    <t>Nachrichtenübermittlung, Internet, Radio/TV (inkl. Radio- &amp; Fernsehkonzession)</t>
  </si>
  <si>
    <t xml:space="preserve">Bildung, Freizeit, Sport, Unterhaltung (Bücher, Presseerzeugnisse, Papeterie- </t>
  </si>
  <si>
    <t>waren, Dienstleistungen für Sport, Erholung und Kultur, Spielzeug, Haustiere, etc.)</t>
  </si>
  <si>
    <t>Übriges (Finanzielle Dienstleistungen, Geschenke und Einladungen)</t>
  </si>
  <si>
    <t xml:space="preserve">Bitte stellen Sie eine Kopie der Sozialhilfeverfügung an </t>
  </si>
  <si>
    <t>zu.</t>
  </si>
  <si>
    <t>Die Nummern und Buchstaben beziehen sich auf die Richtlinien für die Ausgestaltung und Bemessung der Sozialhilfe (SKOS)</t>
  </si>
  <si>
    <t>Wer auf Grund von unwahren oder unvollständigen Angaben Sozialhilfe bezieht, macht sich des Betrugs gemäss
Art. 146 des Schweizerischen Strafgesetzbuches (StGB; SR 311.0) strafbar.</t>
  </si>
  <si>
    <t>Wenn ja, wer?</t>
  </si>
  <si>
    <t>Beziehung</t>
  </si>
  <si>
    <t>PLZ/Ort</t>
  </si>
  <si>
    <t>Haben Sie Verwandte, welche in günstigen finanziellen Verhältnissen* leben?**</t>
  </si>
  <si>
    <t>** Persönliche Einschätzung</t>
  </si>
  <si>
    <t>C. Materielle Grundsicherung (Ausgabenseite)</t>
  </si>
  <si>
    <t>C.3.</t>
  </si>
  <si>
    <t>Grundbedarf für den Lebensunterhalt (GBL)</t>
  </si>
  <si>
    <t>C.3.1.</t>
  </si>
  <si>
    <t>Grundbedarf im Allgemeinen</t>
  </si>
  <si>
    <t>C.3.2.</t>
  </si>
  <si>
    <t>Grundbedarf im Besonderen</t>
  </si>
  <si>
    <t>C.4.1.</t>
  </si>
  <si>
    <t>Wohn- und Nebenkosten im Allgemeinen</t>
  </si>
  <si>
    <t>C.4.2.</t>
  </si>
  <si>
    <t xml:space="preserve">Besondere Wohnkosten </t>
  </si>
  <si>
    <t>C.5.</t>
  </si>
  <si>
    <t>C.6. Situationsbedingte Leistungen (SIL)</t>
  </si>
  <si>
    <t xml:space="preserve">C.6.2. </t>
  </si>
  <si>
    <t>C.6.3.</t>
  </si>
  <si>
    <t>Erwerb</t>
  </si>
  <si>
    <t>C.6.4.</t>
  </si>
  <si>
    <t>C.6.5.</t>
  </si>
  <si>
    <t xml:space="preserve">C.6.6. / C.6.8. Wohnen und Umzug / weitere SIL </t>
  </si>
  <si>
    <t>D. Leistungsbemessung (Einnahmenseite)</t>
  </si>
  <si>
    <t>D.1.</t>
  </si>
  <si>
    <t>Erwerbseinkünfte</t>
  </si>
  <si>
    <t xml:space="preserve">D.1. </t>
  </si>
  <si>
    <t>Einnahmen Minderjährige</t>
  </si>
  <si>
    <t xml:space="preserve">Einnahmen Minderjährige </t>
  </si>
  <si>
    <t>D.4.1.</t>
  </si>
  <si>
    <t>D.4.2.</t>
  </si>
  <si>
    <r>
      <t xml:space="preserve">Kinder- und Ausbildungszulagen </t>
    </r>
    <r>
      <rPr>
        <sz val="8"/>
        <rFont val="Arial"/>
        <family val="2"/>
      </rPr>
      <t xml:space="preserve">(falls nicht bei Erwerbseinkünfte eingerechnet) </t>
    </r>
  </si>
  <si>
    <t xml:space="preserve">Einnahmen aus Renten / Taggeldern / Versicherungen / Beihilfen </t>
  </si>
  <si>
    <t xml:space="preserve">D.4.4. / D.4.5. Konkubinatsbeitrag / Entschädigung für Haushaltsführung </t>
  </si>
  <si>
    <t xml:space="preserve">Total anrechenbare Einnahmen </t>
  </si>
  <si>
    <t>Total anrechenbare Einnahmen</t>
  </si>
  <si>
    <r>
      <t xml:space="preserve">C.6.7. / D.2. Integrationszulagen / Einkommensfreibeträge </t>
    </r>
    <r>
      <rPr>
        <b/>
        <sz val="10"/>
        <rFont val="Arial"/>
        <family val="2"/>
      </rPr>
      <t>(max. 650.-)</t>
    </r>
  </si>
  <si>
    <t xml:space="preserve">C. Materielle Grundsicherung (Ausgabenseite) </t>
  </si>
  <si>
    <t xml:space="preserve">C.3. </t>
  </si>
  <si>
    <t xml:space="preserve">Grundbedarf für den Lebensunterhalt (GBL) </t>
  </si>
  <si>
    <t xml:space="preserve">C.5. </t>
  </si>
  <si>
    <t xml:space="preserve">C.6. </t>
  </si>
  <si>
    <t xml:space="preserve">Bildung </t>
  </si>
  <si>
    <t xml:space="preserve">C.6.3. </t>
  </si>
  <si>
    <t xml:space="preserve">C.6.6. / C.6.8. Wohnung und Umzug / weitere SIL </t>
  </si>
  <si>
    <t xml:space="preserve">C.6.7. / D.2. </t>
  </si>
  <si>
    <t xml:space="preserve">C.3.1. </t>
  </si>
  <si>
    <t xml:space="preserve">Grundbedarf im Allgemeinen </t>
  </si>
  <si>
    <t xml:space="preserve">Grundbedarf im Besonderen </t>
  </si>
  <si>
    <t xml:space="preserve">C.4. </t>
  </si>
  <si>
    <t xml:space="preserve">Wohnen </t>
  </si>
  <si>
    <t xml:space="preserve">C.4.1. </t>
  </si>
  <si>
    <t xml:space="preserve">Wohn- und Nebenkosten im Allgemeinen </t>
  </si>
  <si>
    <t xml:space="preserve">C.4.2. </t>
  </si>
  <si>
    <t xml:space="preserve">C.6.4. </t>
  </si>
  <si>
    <t xml:space="preserve">C.6.5. </t>
  </si>
  <si>
    <t>C.6.6. / C.6.8. Wohnen und Umzug / weitere SIL</t>
  </si>
  <si>
    <t xml:space="preserve">D. Leistungsbemessung (Einnahmenseite) </t>
  </si>
  <si>
    <r>
      <t>Erwerbseinkünfte ohne Kinder-/Ausbildungszulagen</t>
    </r>
    <r>
      <rPr>
        <sz val="8"/>
        <rFont val="Arial"/>
        <family val="2"/>
      </rPr>
      <t xml:space="preserve"> (Eltern oder Kind) </t>
    </r>
  </si>
  <si>
    <t>Kinder-/Ausbildungszulagen</t>
  </si>
  <si>
    <t xml:space="preserve">Unterhaltszahlungen </t>
  </si>
  <si>
    <r>
      <t>Schuldentilgung</t>
    </r>
    <r>
      <rPr>
        <sz val="8"/>
        <rFont val="Arial"/>
        <family val="2"/>
      </rPr>
      <t xml:space="preserve"> (nur anzurechnen, wenn Paar keine gemeinsamen Kinder hat)</t>
    </r>
  </si>
  <si>
    <t>D.4.5.</t>
  </si>
  <si>
    <t>C.4.</t>
  </si>
  <si>
    <t xml:space="preserve">Aufwandposition: Kosten für Selbstbehalte und Franchisen </t>
  </si>
  <si>
    <t xml:space="preserve">Situationsbedingte Leistungen (SIL) </t>
  </si>
  <si>
    <t>Volle individuelle Prämienverbilligung</t>
  </si>
  <si>
    <t>PLZ / Ort:</t>
  </si>
  <si>
    <t>Natelnummer:</t>
  </si>
  <si>
    <t>Telefonnummer:</t>
  </si>
  <si>
    <t>Datum der tatsächlichen Trennung:</t>
  </si>
  <si>
    <t>Datum der gerichtlichen Trennung:</t>
  </si>
  <si>
    <t>Name und Vorname (durch RSD auszufüllen)</t>
  </si>
  <si>
    <t>Name, Vorname</t>
  </si>
  <si>
    <t>EhepartnerIn/eingetragener PartnerIn/PartnerIn stabiles Konkubinat</t>
  </si>
  <si>
    <t>Name, Vorname***                                     Unterschrift</t>
  </si>
  <si>
    <t>***</t>
  </si>
  <si>
    <t>* Alleinstehende: steuerbares Einkommen mind. Fr. 120'000, steuerbares Vermögen mind. Fr. 250'000
Verheiratete: steuerbares Einkommen mind. Fr. 180'000, steuerbares Vermögen mind. Fr. 500'000
je Kind zusätzlich: steuerbares Einkommen Fr. 20'400, steuerbares Vermögen Fr. 40'000</t>
  </si>
  <si>
    <t>Wir bestätigen, dass die gemachten Angaben und Unterlagen vollständig und wahrheitsgetreu sind. Weiteres nicht deklariertes Vermögen in der Schweiz oder im Ausland ist nicht vorhanden.</t>
  </si>
  <si>
    <t>Abzug</t>
  </si>
  <si>
    <t>Gesuch um öffentliche Unterstützung</t>
  </si>
  <si>
    <t>von vorläufig aufgenommenen Personen (VA7+)*</t>
  </si>
  <si>
    <t>** Doppelunterschrift Ehepaar, stabiles Konkubinat, eingetragene Partnerschaft</t>
  </si>
  <si>
    <t>** Unterschrift Gesuchsteller:</t>
  </si>
  <si>
    <t>Berechnungsblatt der Sozialhilfe</t>
  </si>
  <si>
    <t>für vorläufig aufgenommene Personen (VA7+)*</t>
  </si>
  <si>
    <t>** für Eheleute oder eingetragene Partner</t>
  </si>
  <si>
    <t>Ehegattenunterhalt**</t>
  </si>
  <si>
    <t>Gemäss Berechnungsblatt für die Bemessung der Sozialhilfe
für vorläufig aufgenommene Personen (VA7+)*</t>
  </si>
  <si>
    <t>auf das Konto</t>
  </si>
  <si>
    <t>* gestützt auf Art. 86 Abs. 1 Bundesgesetz über die Ausländerinnen und Ausländer und über die Integration (Ausländer- und Integrationsgesetz, AIG, SR 142.20) in Verbindung mit Art. 82 Abs. 3 Asylgesetz (AsylG, SR 142.31), die Ausführungsbestimmungen zum Unterstützungsgesetz (ABzUG, BR 546.270) sowie die Empfehlungen des kantonalen Sozialamts vom 16. Dezember 2022 (Stand 1. Januar 2023)</t>
  </si>
  <si>
    <t>Immobilien, Firmen, Schmuck (über Fr. 1'000) etc.</t>
  </si>
  <si>
    <t>Beilage: Grundbuchauszüge/Verträge/Versicherungspolicen wenn vorhanden</t>
  </si>
  <si>
    <t>Motorfahrzeuge (Marke, Typ)</t>
  </si>
  <si>
    <t>Kilometerstand</t>
  </si>
  <si>
    <t>1. Inverkehrsetzung</t>
  </si>
  <si>
    <t>Wert gemäss autoscout24.ch</t>
  </si>
  <si>
    <t>Beilage: Kopie Fahrzeugausweis/Ausdruck Bewertung autoscout24.ch</t>
  </si>
  <si>
    <t>Auszahlungs- und Entbindungserklärung</t>
  </si>
  <si>
    <t xml:space="preserve">Auszahlung von Leistungen der Arbeitslosenversicherung während der Zeitdauer des Bezugs </t>
  </si>
  <si>
    <t xml:space="preserve">von Sozialhilfeleistungen nach Art. 20 ATSG. </t>
  </si>
  <si>
    <t xml:space="preserve">wünscht, dass ihre Ansprüche gegenüber der Arbeitslosenkasse an das Gemeinde- </t>
  </si>
  <si>
    <t>kassieramt der Unterstützungsgemeinde ausbezahlt wird.</t>
  </si>
  <si>
    <t>und Entscheiden der Gemeinde zuzustellen und entbindet die Arbeitslosenkasse, den</t>
  </si>
  <si>
    <t>regionalen Sozialidenst und die Gemeinde gegenseitig von der Schweigepflicht gemäss Amts-</t>
  </si>
  <si>
    <t>bzw. Berufsgeheimnis.</t>
  </si>
  <si>
    <t>Die Gemeinde bestätigt der Arbeitslosenkasse im Sinne von Art. 20 ATSG, dass die</t>
  </si>
  <si>
    <t xml:space="preserve">oben unterzeichnete Person dauernd fürsorglich betreut wird. Sie verpflichtet sich, </t>
  </si>
  <si>
    <t xml:space="preserve">überschüssige Arbeitslosenentschädigungen der versicherten Person </t>
  </si>
  <si>
    <t xml:space="preserve">auszuzahlen. </t>
  </si>
  <si>
    <t>Unterschrift/Stempel</t>
  </si>
  <si>
    <t>Erläuterung</t>
  </si>
  <si>
    <t>Diese Auszahlungs- und Entbindungserklärung wird verwendet für künftige Auszahlungen der Arbeitslosenkasse. Bis zum Rückzug dieser Auszahlungs- und Entbindungserklärung werden alle Auszahlungen vollständig der Gemeinde ausgerichtet. Falls zu Gunsten der Klientin bzw. des Klienten durch die Auszahlung der Arbeitslosenkasse ein Guthaben (Überschuss) entsteht, richtet die Gemeinde diesen Betrag der Klientin bzw. dem Klienten aus.</t>
  </si>
  <si>
    <t>Abtretungs- und Entbindungserklärung</t>
  </si>
  <si>
    <t xml:space="preserve">Abtretung von Nachzahlungen von Leistungen der Arbeitslosenversicherung nach </t>
  </si>
  <si>
    <t>Art. 22 Abs. 2 ATSG.</t>
  </si>
  <si>
    <t xml:space="preserve">dieser eine von der versicherten Person unterzeichnete Quittung. Diese hat sich  </t>
  </si>
  <si>
    <r>
      <t xml:space="preserve">Diese Abtretungs- und Entbindungserklärung wird verwendet, wenn die Gemeinde gegenüber einer Klientin oder einem Klienten einen Vorschuss geleistet hat. Diese Abtretungs- und Entbindungserklärung muss mit der jeweiligen Quittung des geleisteten Vorschusses der Arbeitslosenkasse bis </t>
    </r>
    <r>
      <rPr>
        <b/>
        <sz val="11"/>
        <rFont val="Arial"/>
        <family val="2"/>
      </rPr>
      <t>Ende Monat</t>
    </r>
    <r>
      <rPr>
        <sz val="11"/>
        <rFont val="Arial"/>
        <family val="2"/>
      </rPr>
      <t xml:space="preserve"> eingereicht werden. Ansonsten erfolgt die ordentliche Zahlung anfangs Folgemonat an die Klientin bzw. den Klienten.</t>
    </r>
  </si>
  <si>
    <r>
      <t xml:space="preserve">D.4.4. / D.4.5. Konkubinatsbeitrag / Entschädigung für Haushaltsführung </t>
    </r>
    <r>
      <rPr>
        <vertAlign val="superscript"/>
        <sz val="9.5"/>
        <rFont val="Arial"/>
        <family val="2"/>
      </rPr>
      <t>(2)</t>
    </r>
  </si>
  <si>
    <t>Erwachsene Person</t>
  </si>
  <si>
    <t>C.6.7. / D.2. Integrationszulagen / Einkommensfreibetrage (max. 650.-)</t>
  </si>
  <si>
    <t>Alimente bestehen aus einem Barunterhalt und einem Betreuungsunterhalt.</t>
  </si>
  <si>
    <t>- Der Barunterhalt wird dem Unterstützungskonto des Kindes angerechnet. Ist das Kind minderjährig, bildet ein allfälliger Überschuss Kindesvermögen. Über die Verwendung von Kindesvermögen zur Deckung einer Rechnung oder eines
  Fehlbetrags im Unterstützungsbudget entscheidet die KESB (Art. 319 und 320 ZGB und SKOS-Richtlinien D.3.4. Erläuterungen a) Zivilrechtlicher Schutz des Kindesvermögens).</t>
  </si>
  <si>
    <t>Werden die Alimente bevorschusst oder wird beim Gerichtsurteil oder beim von der KESB genehmigten Unterhaltsvertrag nicht zwischen Bar- und Betreuungsunterhalt unterschieden, werden die Einnahmen dem Kinderbudget angerechnet.</t>
  </si>
  <si>
    <t>Ein allfälliger Überschuss wird dem betreuenden Elternteil als Betreuungsunterhalt angerechnet. Vgl.</t>
  </si>
  <si>
    <t>https://skos.ch/fileadmin/user_upload/skos_main/public/pdf/Recht_und_Beratung/Merkblaetter/2017_RB_Merkblatt-Kindesunterhalt-V2-d.pdf</t>
  </si>
  <si>
    <t>- kann von volljährigen Kindern, Eltern oder Partnern im selben Haushalt eingefordert werden;</t>
  </si>
  <si>
    <t>- wird in allen Konstellationen verlangt und wird angerechnet, wenn die Haushaltsführung geleistet wird;</t>
  </si>
  <si>
    <r>
      <t xml:space="preserve">- beträgt maximal Fr. 950.- für jeden leistungspflichtigen Mitbewohner bzw. jede leistungspflichtige Mitbewohnerin. Werden Kinder der leistungspflichtigen Mitbewohner bzw. Mitbewohnerinnen betreut, ist die Limite von Fr. 950.- </t>
    </r>
    <r>
      <rPr>
        <b/>
        <sz val="10"/>
        <rFont val="Arial"/>
        <family val="2"/>
      </rPr>
      <t>nicht</t>
    </r>
    <r>
      <rPr>
        <sz val="10"/>
        <rFont val="Arial"/>
        <family val="2"/>
      </rPr>
      <t xml:space="preserve"> zu
  beachten (SKOS-RL D.4.5 Abs. 3).</t>
    </r>
  </si>
  <si>
    <t>Berechnungsblatt zur Bemessung der Sozialhilfe</t>
  </si>
  <si>
    <t>(Konkubinatsbeitrag oder Entschädigung für Haushaltsführung)</t>
  </si>
  <si>
    <t>Klient/in:</t>
  </si>
  <si>
    <t>Monat/Jahr:</t>
  </si>
  <si>
    <t>Ausgabenseite</t>
  </si>
  <si>
    <t>C. Materielle Grundsicherung</t>
  </si>
  <si>
    <t>Fr.</t>
  </si>
  <si>
    <t>pro Monat</t>
  </si>
  <si>
    <t xml:space="preserve">Fr. </t>
  </si>
  <si>
    <t>C.3.1 / C.3.2.</t>
  </si>
  <si>
    <t>für</t>
  </si>
  <si>
    <t>Personen-Haushalt</t>
  </si>
  <si>
    <t>Wohnen</t>
  </si>
  <si>
    <t>Besondere Wohnkosten</t>
  </si>
  <si>
    <t>Grundversicherung KVG</t>
  </si>
  <si>
    <t>Situationsbedingte Leistungen (SIL)</t>
  </si>
  <si>
    <t>Mehrkosten auswärtige Verpflegung</t>
  </si>
  <si>
    <t>Zusatzkosten Verkehrsauslagen</t>
  </si>
  <si>
    <t>Fremdbetreuung Kinder</t>
  </si>
  <si>
    <t>Krankheits-/behinderungsbed. Spezialauslagen</t>
  </si>
  <si>
    <t>C.6.8.</t>
  </si>
  <si>
    <t>Weitere SIL</t>
  </si>
  <si>
    <t>Anreizleistungen</t>
  </si>
  <si>
    <t>C.6.7. / D.2.</t>
  </si>
  <si>
    <t>Anreizleistung IZU / EFB</t>
  </si>
  <si>
    <t>Total anrechenbare Ausgaben</t>
  </si>
  <si>
    <t>Erweiterung SKOS-Budget</t>
  </si>
  <si>
    <t>Pauschale (1/12 KK-Franchise, Jahresselbstbehalt)</t>
  </si>
  <si>
    <t>Versicherungsprämien für Hausrat/Haftpflicht (1/12)</t>
  </si>
  <si>
    <t>Einnahmenseite</t>
  </si>
  <si>
    <t xml:space="preserve">D. Leistungsbemesseung </t>
  </si>
  <si>
    <t>Erwerbseinkünfte (inkl. 13 ML):</t>
  </si>
  <si>
    <t>Kinder- / Ausbildungszulagen</t>
  </si>
  <si>
    <t>D.4.1./D.4.2.</t>
  </si>
  <si>
    <t>Ehegattenunterhalt / Kinderalimente</t>
  </si>
  <si>
    <t>Einnahmen aus Renten/Taggeldern/Versicherungen/Beihilfen</t>
  </si>
  <si>
    <t>D.3.1.</t>
  </si>
  <si>
    <t>D.4.3.</t>
  </si>
  <si>
    <t>Vermögensverzehr nach den Regeln zur</t>
  </si>
  <si>
    <t>Verwandtenunterstützung (SKOS-Praxishilfen)</t>
  </si>
  <si>
    <r>
      <rPr>
        <b/>
        <sz val="10"/>
        <rFont val="Arial"/>
        <family val="2"/>
      </rPr>
      <t>Entschädigung für Haushaltsführung</t>
    </r>
    <r>
      <rPr>
        <sz val="10"/>
        <rFont val="Arial"/>
        <family val="2"/>
      </rPr>
      <t xml:space="preserve"> (bei nicht stabilem Konkubinat)</t>
    </r>
  </si>
  <si>
    <t>D.4.4.</t>
  </si>
  <si>
    <r>
      <rPr>
        <b/>
        <sz val="10"/>
        <rFont val="Arial"/>
        <family val="2"/>
      </rPr>
      <t xml:space="preserve">Konkubinatsbeitrag </t>
    </r>
    <r>
      <rPr>
        <sz val="10"/>
        <rFont val="Arial"/>
        <family val="2"/>
      </rPr>
      <t>(entspricht ganzem Einnahmeüberschuss)</t>
    </r>
  </si>
  <si>
    <t>- Der Betreuungsunterhalt wird beim unterstützten Elternteil als Einnahme angerechnet.</t>
  </si>
  <si>
    <t>Mitbewohner/in*:</t>
  </si>
  <si>
    <t>Mitbewohner/in* inkl. gem. Kinder</t>
  </si>
  <si>
    <t>Grundbedarf im Allgemeinen / im Besonderen</t>
  </si>
  <si>
    <t>Effektive IPV</t>
  </si>
  <si>
    <t>Vermögen bei stabilem Konkubinat**</t>
  </si>
  <si>
    <t>Vermögen abzüglich Freibetrag von Fr. 30'000.-</t>
  </si>
  <si>
    <t>zzgl. Fr. 15'000.- pro Kind</t>
  </si>
  <si>
    <t>Vermögensverzehr bei nicht stabilem Konkubinat</t>
  </si>
  <si>
    <t>Mehreinnahmen / Fehlbetrag Mitbewohner/in* inkl. gem. Kinder</t>
  </si>
  <si>
    <t>(höchstens 1/2 der Mehreinnahmen als HH-Beitrag anrechn., max. 950.-)</t>
  </si>
  <si>
    <t>Konkubinatsbeitrag / Entschädigung für Haushaltsführung***</t>
  </si>
  <si>
    <t>* Als Mitbewohner/in sind nicht unterstützte berufstätige Kinder, Eltern oder Partner im selben Haushalt</t>
  </si>
  <si>
    <t>zu verstehen.</t>
  </si>
  <si>
    <t>** Das Vermögen, das über den Freibetrag hinausgeht, muss vollständig zur Deckung des Lebensunterhalts</t>
  </si>
  <si>
    <t>eingesetzt werden. Solange das überschüssige Vermögen ausreicht, um den Bedarf des Konkubinats-</t>
  </si>
  <si>
    <t>partners zu decken, besteht kein Anspruch auf Sozialhilfe.</t>
  </si>
  <si>
    <t>*** Konkubinatsbeitrag / Entschädigung für Haushaltsführung ist im Budget des Klienten/der Klientin auf</t>
  </si>
  <si>
    <t>der Einnahmenseite unter D.4.4/D.4.5. einzutragen.</t>
  </si>
  <si>
    <t>Junge erwachsene Person 18-25 Jahre</t>
  </si>
  <si>
    <t>Kind unter 18 Jahre</t>
  </si>
  <si>
    <t>Eheliche Unterhaltspflichten</t>
  </si>
  <si>
    <r>
      <t xml:space="preserve">Elterliche Unterhaltspflichten (Barunterhalt) </t>
    </r>
    <r>
      <rPr>
        <vertAlign val="superscript"/>
        <sz val="11"/>
        <rFont val="Arial"/>
        <family val="2"/>
      </rPr>
      <t>(1)</t>
    </r>
  </si>
  <si>
    <r>
      <t xml:space="preserve">Elterliche Unterhaltspflichten (Betreuungsunterhalt) </t>
    </r>
    <r>
      <rPr>
        <vertAlign val="superscript"/>
        <sz val="11"/>
        <rFont val="Arial"/>
        <family val="2"/>
      </rPr>
      <t>(1)</t>
    </r>
  </si>
  <si>
    <t>Zwischentotal</t>
  </si>
  <si>
    <t>Der Konkubinatsbeitrag und die Entschädigung für die Haushaltsführung werden in einem separaten Dokument detailliert berechnet.</t>
  </si>
  <si>
    <t>Die Entschädigung für die Haushaltsführung ist in den SKOS-Richtlinien in Kapitel D.4.5. geregelt. Sie</t>
  </si>
  <si>
    <t>Der Konkubinatsbeitrag wird geltend gemacht, wenn eine der folgenden Voraussetzungen erfüllt wird:</t>
  </si>
  <si>
    <t>- Die Partner leben seit mindestens zwei Jahren in einer Beziehung zusammen.</t>
  </si>
  <si>
    <t>- Sie haben ein gemeinsames Kind.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</si>
</sst>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43" formatCode="_ * #,##0.00_ ;_ * \-#,##0.00_ ;_ * &quot;-&quot;??_ ;_ @_ "/>
    <numFmt numFmtId="164" formatCode="_ &quot;Fr.&quot;\ * #,##0_ ;_ &quot;Fr.&quot;\ * \-#,##0_ ;_ &quot;Fr.&quot;\ * &quot;-&quot;_ ;_ @_ "/>
    <numFmt numFmtId="165" formatCode="_ &quot;Fr.&quot;\ * #,##0.00_ ;_ &quot;Fr.&quot;\ * \-#,##0.00_ ;_ &quot;Fr.&quot;\ * &quot;-&quot;??_ ;_ @_ "/>
    <numFmt numFmtId="166" formatCode="dd/mm/yy;@"/>
    <numFmt numFmtId="167" formatCode="dd/mm/yyyy;@"/>
    <numFmt numFmtId="168" formatCode="#,##0.00_ ;[Red]\-#,##0.00\ "/>
    <numFmt numFmtId="169" formatCode="#,##0.00_ ;\-#,##0.00\ "/>
    <numFmt numFmtId="170" formatCode="[$-807]d/\ mmmm\ yyyy;@"/>
    <numFmt numFmtId="171" formatCode="#,##0_ ;\-#,##0\ "/>
    <numFmt numFmtId="172" formatCode="#,##0.0_ ;\-#,##0.0\ "/>
    <numFmt numFmtId="173" formatCode="[$CHF-1407]\ #,##0.00"/>
    <numFmt numFmtId="174" formatCode="d/mm/yy;@"/>
    <numFmt numFmtId="175" formatCode="0.0%"/>
    <numFmt numFmtId="176" formatCode="d/\ mmmm\ yyyy"/>
  </numFmts>
  <fonts count="62" x14ac:knownFonts="1">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name val="Arial"/>
      <family val="2"/>
    </font>
    <font>
      <b/>
      <sz val="11"/>
      <name val="Arial"/>
      <family val="2"/>
    </font>
    <font>
      <sz val="11"/>
      <color indexed="9"/>
      <name val="Arial"/>
      <family val="2"/>
    </font>
    <font>
      <sz val="8"/>
      <name val="Arial"/>
      <family val="2"/>
    </font>
    <font>
      <sz val="9"/>
      <name val="Arial"/>
      <family val="2"/>
    </font>
    <font>
      <b/>
      <sz val="10"/>
      <name val="Arial"/>
      <family val="2"/>
    </font>
    <font>
      <b/>
      <sz val="12"/>
      <name val="Arial"/>
      <family val="2"/>
    </font>
    <font>
      <b/>
      <sz val="16"/>
      <name val="Arial"/>
      <family val="2"/>
    </font>
    <font>
      <sz val="11"/>
      <color indexed="10"/>
      <name val="Arial"/>
      <family val="2"/>
    </font>
    <font>
      <sz val="11"/>
      <color indexed="22"/>
      <name val="Arial"/>
      <family val="2"/>
    </font>
    <font>
      <sz val="11"/>
      <color theme="0"/>
      <name val="Arial"/>
      <family val="2"/>
    </font>
    <font>
      <sz val="18"/>
      <name val="Arial"/>
      <family val="2"/>
    </font>
    <font>
      <i/>
      <sz val="10"/>
      <name val="Arial"/>
      <family val="2"/>
    </font>
    <font>
      <sz val="12"/>
      <name val="Arial"/>
      <family val="2"/>
    </font>
    <font>
      <sz val="10"/>
      <color indexed="9"/>
      <name val="Arial"/>
      <family val="2"/>
    </font>
    <font>
      <b/>
      <sz val="24"/>
      <name val="Arial"/>
      <family val="2"/>
    </font>
    <font>
      <b/>
      <sz val="13"/>
      <name val="Arial"/>
      <family val="2"/>
    </font>
    <font>
      <b/>
      <sz val="9"/>
      <name val="Arial"/>
      <family val="2"/>
    </font>
    <font>
      <b/>
      <sz val="10"/>
      <name val="Wingdings"/>
      <charset val="2"/>
    </font>
    <font>
      <b/>
      <sz val="8"/>
      <name val="Arial"/>
      <family val="2"/>
    </font>
    <font>
      <b/>
      <sz val="9"/>
      <name val="Wingdings"/>
      <charset val="2"/>
    </font>
    <font>
      <sz val="10"/>
      <name val="Wingdings"/>
      <charset val="2"/>
    </font>
    <font>
      <sz val="10"/>
      <color theme="1"/>
      <name val="Arial"/>
      <family val="2"/>
    </font>
    <font>
      <sz val="11"/>
      <name val="Wingdings"/>
      <charset val="2"/>
    </font>
    <font>
      <b/>
      <sz val="20"/>
      <name val="Arial"/>
      <family val="2"/>
    </font>
    <font>
      <sz val="12"/>
      <color indexed="43"/>
      <name val="Arial"/>
      <family val="2"/>
    </font>
    <font>
      <sz val="22"/>
      <name val="Arial"/>
      <family val="2"/>
    </font>
    <font>
      <sz val="6"/>
      <name val="Arial"/>
      <family val="2"/>
    </font>
    <font>
      <sz val="10"/>
      <name val="Arial"/>
      <family val="2"/>
    </font>
    <font>
      <b/>
      <i/>
      <sz val="10"/>
      <name val="Arial"/>
      <family val="2"/>
    </font>
    <font>
      <sz val="7"/>
      <name val="Arial"/>
      <family val="2"/>
    </font>
    <font>
      <b/>
      <sz val="22"/>
      <name val="Arial"/>
      <family val="2"/>
    </font>
    <font>
      <sz val="10"/>
      <color theme="0"/>
      <name val="Arial"/>
      <family val="2"/>
    </font>
    <font>
      <sz val="11"/>
      <color theme="1"/>
      <name val="Arial"/>
      <family val="2"/>
    </font>
    <font>
      <b/>
      <sz val="11"/>
      <color theme="0"/>
      <name val="Arial"/>
      <family val="2"/>
    </font>
    <font>
      <sz val="8"/>
      <color theme="0"/>
      <name val="Arial"/>
      <family val="2"/>
    </font>
    <font>
      <b/>
      <sz val="11"/>
      <color rgb="FFFF0000"/>
      <name val="Arial"/>
      <family val="2"/>
    </font>
    <font>
      <sz val="11"/>
      <color theme="1" tint="4.9989318521683403E-2"/>
      <name val="Arial"/>
      <family val="2"/>
    </font>
    <font>
      <sz val="11"/>
      <color rgb="FFFF0000"/>
      <name val="Arial"/>
      <family val="2"/>
    </font>
    <font>
      <sz val="10"/>
      <name val="Arial"/>
      <family val="2"/>
    </font>
    <font>
      <b/>
      <sz val="18"/>
      <name val="Arial"/>
      <family val="2"/>
    </font>
    <font>
      <sz val="10"/>
      <color rgb="FF000000"/>
      <name val="Arial"/>
      <family val="2"/>
    </font>
    <font>
      <i/>
      <sz val="11"/>
      <name val="Arial"/>
      <family val="2"/>
    </font>
    <font>
      <sz val="10.5"/>
      <name val="Arial"/>
      <family val="2"/>
    </font>
    <font>
      <b/>
      <sz val="9"/>
      <color indexed="81"/>
      <name val="Segoe UI"/>
      <family val="2"/>
    </font>
    <font>
      <b/>
      <u/>
      <sz val="9"/>
      <color indexed="81"/>
      <name val="Segoe UI"/>
      <family val="2"/>
    </font>
    <font>
      <sz val="8"/>
      <color indexed="9"/>
      <name val="Arial"/>
      <family val="2"/>
    </font>
    <font>
      <b/>
      <sz val="8"/>
      <color theme="1"/>
      <name val="Arial"/>
      <family val="2"/>
    </font>
    <font>
      <b/>
      <sz val="8"/>
      <color theme="1"/>
      <name val="Wingdings"/>
      <charset val="2"/>
    </font>
    <font>
      <b/>
      <sz val="9"/>
      <color theme="1"/>
      <name val="Arial"/>
      <family val="2"/>
    </font>
    <font>
      <sz val="8"/>
      <color theme="1"/>
      <name val="Arial"/>
      <family val="2"/>
    </font>
    <font>
      <vertAlign val="superscript"/>
      <sz val="9.5"/>
      <name val="Arial"/>
      <family val="2"/>
    </font>
    <font>
      <u/>
      <sz val="10"/>
      <color theme="10"/>
      <name val="Arial"/>
      <family val="2"/>
    </font>
    <font>
      <sz val="9"/>
      <color indexed="81"/>
      <name val="Segoe UI"/>
      <family val="2"/>
    </font>
    <font>
      <vertAlign val="superscript"/>
      <sz val="11"/>
      <name val="Arial"/>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6" tint="0.7993408001953185"/>
        <bgColor indexed="64"/>
      </patternFill>
    </fill>
    <fill>
      <patternFill patternType="solid">
        <fgColor rgb="FFFFFFB9"/>
        <bgColor indexed="64"/>
      </patternFill>
    </fill>
  </fills>
  <borders count="21">
    <border>
      <left/>
      <right/>
      <top/>
      <bottom/>
      <diagonal/>
    </border>
    <border>
      <left/>
      <right/>
      <top/>
      <bottom style="medium">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thin">
        <color indexed="64"/>
      </bottom>
      <diagonal/>
    </border>
  </borders>
  <cellStyleXfs count="56">
    <xf numFmtId="0" fontId="0" fillId="0" borderId="0"/>
    <xf numFmtId="0" fontId="35" fillId="0" borderId="0"/>
    <xf numFmtId="43" fontId="35" fillId="0" borderId="0" applyFont="0" applyFill="0" applyBorder="0" applyAlignment="0" applyProtection="0"/>
    <xf numFmtId="9" fontId="35" fillId="0" borderId="0" applyFont="0" applyFill="0" applyBorder="0" applyAlignment="0" applyProtection="0"/>
    <xf numFmtId="0" fontId="35" fillId="0" borderId="0"/>
    <xf numFmtId="0" fontId="29"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xf numFmtId="0" fontId="29" fillId="0" borderId="0"/>
    <xf numFmtId="0" fontId="29" fillId="0" borderId="0"/>
    <xf numFmtId="0" fontId="29" fillId="0" borderId="0"/>
    <xf numFmtId="0" fontId="46" fillId="0" borderId="0"/>
    <xf numFmtId="0" fontId="6" fillId="0" borderId="0"/>
    <xf numFmtId="0" fontId="6" fillId="0" borderId="0"/>
    <xf numFmtId="0" fontId="6" fillId="0" borderId="0"/>
    <xf numFmtId="0" fontId="35" fillId="0" borderId="0"/>
    <xf numFmtId="0" fontId="35" fillId="0" borderId="0"/>
    <xf numFmtId="43"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9" fontId="35" fillId="0" borderId="0" applyFont="0" applyFill="0" applyBorder="0" applyAlignment="0" applyProtection="0"/>
    <xf numFmtId="0" fontId="6" fillId="0" borderId="0"/>
    <xf numFmtId="0" fontId="5" fillId="0" borderId="0"/>
    <xf numFmtId="0" fontId="5" fillId="0" borderId="0"/>
    <xf numFmtId="0" fontId="5" fillId="0" borderId="0"/>
    <xf numFmtId="0" fontId="5" fillId="0" borderId="0"/>
    <xf numFmtId="173" fontId="35" fillId="0" borderId="0"/>
    <xf numFmtId="173" fontId="35" fillId="0" borderId="0"/>
    <xf numFmtId="173" fontId="35" fillId="0" borderId="0"/>
    <xf numFmtId="173" fontId="4" fillId="0" borderId="0"/>
    <xf numFmtId="173" fontId="4" fillId="0" borderId="0"/>
    <xf numFmtId="173" fontId="4" fillId="0" borderId="0"/>
    <xf numFmtId="173" fontId="4" fillId="0" borderId="0"/>
    <xf numFmtId="173" fontId="35" fillId="0" borderId="0"/>
    <xf numFmtId="173" fontId="4" fillId="0" borderId="0"/>
    <xf numFmtId="173" fontId="4" fillId="0" borderId="0"/>
    <xf numFmtId="173" fontId="4" fillId="0" borderId="0"/>
    <xf numFmtId="173" fontId="35" fillId="0" borderId="0"/>
    <xf numFmtId="173" fontId="4" fillId="0" borderId="0"/>
    <xf numFmtId="173" fontId="4" fillId="0" borderId="0"/>
    <xf numFmtId="173" fontId="4" fillId="0" borderId="0"/>
    <xf numFmtId="173" fontId="4" fillId="0" borderId="0"/>
    <xf numFmtId="173" fontId="4" fillId="0" borderId="0"/>
    <xf numFmtId="173" fontId="35" fillId="0" borderId="0"/>
    <xf numFmtId="0" fontId="3" fillId="0" borderId="0"/>
    <xf numFmtId="0" fontId="3" fillId="0" borderId="0"/>
    <xf numFmtId="0" fontId="3" fillId="0" borderId="0"/>
    <xf numFmtId="0" fontId="3" fillId="0" borderId="0"/>
    <xf numFmtId="0" fontId="59" fillId="0" borderId="0" applyNumberFormat="0" applyFill="0" applyBorder="0" applyAlignment="0" applyProtection="0"/>
    <xf numFmtId="0" fontId="35" fillId="0" borderId="0"/>
    <xf numFmtId="0" fontId="35" fillId="0" borderId="0"/>
    <xf numFmtId="0" fontId="35" fillId="0" borderId="0"/>
  </cellStyleXfs>
  <cellXfs count="732">
    <xf numFmtId="0" fontId="0" fillId="0" borderId="0" xfId="0"/>
    <xf numFmtId="0" fontId="7" fillId="0" borderId="0" xfId="0" applyFont="1" applyProtection="1">
      <protection hidden="1"/>
    </xf>
    <xf numFmtId="0" fontId="7" fillId="0" borderId="0" xfId="0" applyFont="1" applyFill="1" applyProtection="1">
      <protection hidden="1"/>
    </xf>
    <xf numFmtId="0" fontId="7" fillId="2" borderId="0" xfId="0" applyFont="1" applyFill="1" applyProtection="1">
      <protection hidden="1"/>
    </xf>
    <xf numFmtId="0" fontId="7" fillId="2" borderId="0" xfId="0" applyFont="1" applyFill="1" applyBorder="1" applyProtection="1">
      <protection hidden="1"/>
    </xf>
    <xf numFmtId="0" fontId="8" fillId="0" borderId="0" xfId="0" applyFont="1" applyProtection="1">
      <protection hidden="1"/>
    </xf>
    <xf numFmtId="0" fontId="0" fillId="0" borderId="0" xfId="0" applyFont="1" applyProtection="1">
      <protection hidden="1"/>
    </xf>
    <xf numFmtId="0" fontId="10" fillId="0" borderId="0" xfId="0" applyFont="1" applyProtection="1">
      <protection hidden="1"/>
    </xf>
    <xf numFmtId="0" fontId="7" fillId="0" borderId="0" xfId="1" applyFont="1" applyProtection="1">
      <protection hidden="1"/>
    </xf>
    <xf numFmtId="0" fontId="7" fillId="0" borderId="0" xfId="1" applyFont="1" applyFill="1" applyProtection="1">
      <protection hidden="1"/>
    </xf>
    <xf numFmtId="0" fontId="0" fillId="0" borderId="0" xfId="1" applyFont="1" applyBorder="1" applyProtection="1">
      <protection hidden="1"/>
    </xf>
    <xf numFmtId="0" fontId="10" fillId="0" borderId="0" xfId="1" applyFont="1" applyBorder="1" applyProtection="1">
      <protection hidden="1"/>
    </xf>
    <xf numFmtId="0" fontId="11" fillId="0" borderId="0" xfId="1" applyFont="1" applyBorder="1" applyProtection="1">
      <protection hidden="1"/>
    </xf>
    <xf numFmtId="0" fontId="10" fillId="0" borderId="0" xfId="1" applyFont="1" applyBorder="1" applyAlignment="1" applyProtection="1">
      <protection hidden="1"/>
    </xf>
    <xf numFmtId="0" fontId="0" fillId="0" borderId="0" xfId="0" applyFill="1" applyBorder="1" applyProtection="1">
      <protection hidden="1"/>
    </xf>
    <xf numFmtId="0" fontId="12" fillId="0" borderId="0" xfId="0" applyFont="1" applyProtection="1">
      <protection hidden="1"/>
    </xf>
    <xf numFmtId="0" fontId="0" fillId="0" borderId="0" xfId="0" applyFill="1" applyBorder="1" applyAlignment="1" applyProtection="1">
      <alignment vertical="top"/>
      <protection hidden="1"/>
    </xf>
    <xf numFmtId="0" fontId="0" fillId="0" borderId="0" xfId="0" applyBorder="1" applyProtection="1">
      <protection hidden="1"/>
    </xf>
    <xf numFmtId="0" fontId="0" fillId="0" borderId="0" xfId="0" applyFill="1" applyProtection="1">
      <protection hidden="1"/>
    </xf>
    <xf numFmtId="0" fontId="13" fillId="0" borderId="0" xfId="0" applyFont="1" applyProtection="1">
      <protection hidden="1"/>
    </xf>
    <xf numFmtId="0" fontId="0" fillId="0" borderId="0" xfId="0" applyFont="1" applyFill="1" applyProtection="1">
      <protection hidden="1"/>
    </xf>
    <xf numFmtId="0" fontId="12" fillId="0" borderId="0" xfId="0" applyFont="1" applyFill="1" applyBorder="1" applyAlignment="1" applyProtection="1">
      <alignment horizontal="center"/>
      <protection hidden="1"/>
    </xf>
    <xf numFmtId="0" fontId="12"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7" fillId="0" borderId="0" xfId="0" applyFont="1" applyFill="1" applyAlignment="1" applyProtection="1">
      <protection hidden="1"/>
    </xf>
    <xf numFmtId="0" fontId="7" fillId="0" borderId="0" xfId="0" applyFont="1" applyBorder="1" applyProtection="1">
      <protection hidden="1"/>
    </xf>
    <xf numFmtId="0" fontId="7" fillId="0" borderId="0" xfId="0" applyFont="1" applyBorder="1" applyAlignment="1" applyProtection="1">
      <protection hidden="1"/>
    </xf>
    <xf numFmtId="0" fontId="7" fillId="0" borderId="0" xfId="0" applyFont="1" applyFill="1" applyBorder="1" applyAlignment="1" applyProtection="1">
      <alignment horizontal="right"/>
      <protection hidden="1"/>
    </xf>
    <xf numFmtId="14" fontId="7" fillId="0" borderId="0" xfId="0" applyNumberFormat="1" applyFont="1" applyFill="1" applyBorder="1" applyAlignment="1" applyProtection="1">
      <alignment horizontal="left"/>
      <protection hidden="1"/>
    </xf>
    <xf numFmtId="0" fontId="7" fillId="0" borderId="0" xfId="0" applyFont="1" applyFill="1" applyBorder="1" applyAlignment="1" applyProtection="1">
      <protection hidden="1"/>
    </xf>
    <xf numFmtId="0" fontId="15" fillId="0" borderId="0" xfId="0" applyFont="1" applyProtection="1">
      <protection hidden="1"/>
    </xf>
    <xf numFmtId="0" fontId="15" fillId="0" borderId="0" xfId="0" applyFont="1" applyFill="1" applyProtection="1">
      <protection hidden="1"/>
    </xf>
    <xf numFmtId="0" fontId="15" fillId="0" borderId="0" xfId="0" applyFont="1" applyAlignment="1" applyProtection="1">
      <alignment horizontal="center"/>
      <protection hidden="1"/>
    </xf>
    <xf numFmtId="0" fontId="7" fillId="0" borderId="0" xfId="0" applyFont="1" applyFill="1" applyBorder="1" applyAlignment="1" applyProtection="1">
      <alignment horizontal="left"/>
      <protection hidden="1"/>
    </xf>
    <xf numFmtId="0" fontId="16" fillId="0" borderId="0" xfId="0" applyFont="1" applyFill="1" applyBorder="1" applyAlignment="1" applyProtection="1">
      <protection hidden="1"/>
    </xf>
    <xf numFmtId="0" fontId="7" fillId="2" borderId="0" xfId="0" applyFont="1" applyFill="1" applyBorder="1" applyAlignment="1" applyProtection="1">
      <alignment horizontal="right"/>
      <protection hidden="1"/>
    </xf>
    <xf numFmtId="0" fontId="7" fillId="2" borderId="0" xfId="0" applyFont="1" applyFill="1" applyBorder="1" applyAlignment="1" applyProtection="1">
      <alignment horizontal="left"/>
      <protection hidden="1"/>
    </xf>
    <xf numFmtId="166" fontId="7" fillId="0" borderId="0" xfId="0" applyNumberFormat="1" applyFont="1" applyFill="1" applyBorder="1" applyAlignment="1" applyProtection="1">
      <alignment horizontal="left"/>
      <protection hidden="1"/>
    </xf>
    <xf numFmtId="166" fontId="7" fillId="0" borderId="0" xfId="0" applyNumberFormat="1" applyFont="1" applyFill="1" applyBorder="1" applyAlignment="1" applyProtection="1">
      <alignment horizontal="center"/>
      <protection hidden="1"/>
    </xf>
    <xf numFmtId="0" fontId="7" fillId="0" borderId="0" xfId="0" applyFont="1" applyAlignment="1" applyProtection="1">
      <alignment horizontal="left"/>
      <protection hidden="1"/>
    </xf>
    <xf numFmtId="0" fontId="7" fillId="0" borderId="0" xfId="0" applyFont="1" applyFill="1" applyAlignment="1" applyProtection="1">
      <alignment horizontal="left"/>
      <protection hidden="1"/>
    </xf>
    <xf numFmtId="0" fontId="7" fillId="0" borderId="0" xfId="0" applyFont="1" applyFill="1" applyAlignment="1" applyProtection="1">
      <alignment horizontal="right"/>
      <protection hidden="1"/>
    </xf>
    <xf numFmtId="0" fontId="7" fillId="0" borderId="0" xfId="0" applyFont="1" applyFill="1" applyAlignment="1" applyProtection="1">
      <alignment horizontal="center"/>
      <protection hidden="1"/>
    </xf>
    <xf numFmtId="166" fontId="7" fillId="0" borderId="0" xfId="0" applyNumberFormat="1" applyFont="1" applyFill="1" applyBorder="1" applyAlignment="1" applyProtection="1">
      <alignment horizontal="center" shrinkToFit="1"/>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
      <protection hidden="1"/>
    </xf>
    <xf numFmtId="9" fontId="7" fillId="0" borderId="0" xfId="0" applyNumberFormat="1" applyFont="1" applyFill="1" applyBorder="1" applyAlignment="1" applyProtection="1">
      <alignment horizontal="center"/>
      <protection hidden="1"/>
    </xf>
    <xf numFmtId="9" fontId="15" fillId="0" borderId="0" xfId="0" applyNumberFormat="1" applyFont="1" applyFill="1" applyBorder="1" applyAlignment="1" applyProtection="1">
      <alignment horizontal="center"/>
      <protection hidden="1"/>
    </xf>
    <xf numFmtId="0" fontId="7" fillId="0" borderId="0" xfId="0" applyFont="1" applyAlignment="1" applyProtection="1">
      <protection hidden="1"/>
    </xf>
    <xf numFmtId="14" fontId="7" fillId="0" borderId="0" xfId="0" applyNumberFormat="1" applyFont="1" applyFill="1" applyBorder="1" applyAlignment="1" applyProtection="1">
      <alignment horizontal="right"/>
      <protection hidden="1"/>
    </xf>
    <xf numFmtId="0" fontId="8" fillId="0" borderId="0" xfId="0" applyFont="1" applyAlignment="1" applyProtection="1">
      <alignment horizontal="left"/>
      <protection hidden="1"/>
    </xf>
    <xf numFmtId="0" fontId="8" fillId="0" borderId="0" xfId="0" applyFont="1" applyAlignment="1" applyProtection="1">
      <protection hidden="1"/>
    </xf>
    <xf numFmtId="0" fontId="8" fillId="2" borderId="0" xfId="0" applyFont="1" applyFill="1" applyBorder="1" applyAlignment="1" applyProtection="1">
      <alignment horizontal="left"/>
      <protection hidden="1"/>
    </xf>
    <xf numFmtId="0" fontId="7" fillId="2" borderId="0" xfId="0" applyFont="1" applyFill="1" applyBorder="1" applyAlignment="1" applyProtection="1">
      <protection hidden="1"/>
    </xf>
    <xf numFmtId="0" fontId="8" fillId="2" borderId="0" xfId="0" applyFont="1" applyFill="1" applyBorder="1" applyAlignment="1" applyProtection="1">
      <protection hidden="1"/>
    </xf>
    <xf numFmtId="167" fontId="7" fillId="2" borderId="0" xfId="0" applyNumberFormat="1" applyFont="1" applyFill="1" applyBorder="1" applyAlignment="1" applyProtection="1">
      <alignment horizontal="center"/>
      <protection hidden="1"/>
    </xf>
    <xf numFmtId="167" fontId="7" fillId="2" borderId="0" xfId="0" applyNumberFormat="1" applyFont="1" applyFill="1" applyBorder="1" applyAlignment="1" applyProtection="1">
      <alignment horizontal="left"/>
      <protection hidden="1"/>
    </xf>
    <xf numFmtId="167" fontId="7" fillId="0" borderId="0" xfId="0" applyNumberFormat="1" applyFont="1" applyFill="1" applyBorder="1" applyAlignment="1" applyProtection="1">
      <alignment horizontal="center"/>
      <protection hidden="1"/>
    </xf>
    <xf numFmtId="167" fontId="7" fillId="0" borderId="0" xfId="0" applyNumberFormat="1" applyFont="1" applyFill="1" applyBorder="1" applyAlignment="1" applyProtection="1">
      <alignment horizontal="left"/>
      <protection hidden="1"/>
    </xf>
    <xf numFmtId="0" fontId="7" fillId="2" borderId="0" xfId="0" applyFont="1" applyFill="1" applyAlignment="1" applyProtection="1">
      <protection hidden="1"/>
    </xf>
    <xf numFmtId="14" fontId="7" fillId="2" borderId="0" xfId="0" applyNumberFormat="1" applyFont="1" applyFill="1" applyBorder="1" applyAlignment="1" applyProtection="1">
      <alignment horizontal="right"/>
      <protection hidden="1"/>
    </xf>
    <xf numFmtId="167" fontId="0" fillId="0" borderId="0" xfId="0" applyNumberFormat="1" applyBorder="1" applyAlignment="1" applyProtection="1">
      <alignment horizontal="left"/>
      <protection hidden="1"/>
    </xf>
    <xf numFmtId="167" fontId="7" fillId="2" borderId="0" xfId="0" applyNumberFormat="1" applyFont="1" applyFill="1" applyBorder="1" applyAlignment="1" applyProtection="1">
      <alignment horizontal="left" shrinkToFit="1"/>
      <protection hidden="1"/>
    </xf>
    <xf numFmtId="167" fontId="7" fillId="0" borderId="0" xfId="0" applyNumberFormat="1" applyFont="1" applyFill="1" applyBorder="1" applyAlignment="1" applyProtection="1">
      <protection hidden="1"/>
    </xf>
    <xf numFmtId="0" fontId="7" fillId="0" borderId="5" xfId="0" applyFont="1" applyBorder="1" applyProtection="1">
      <protection hidden="1"/>
    </xf>
    <xf numFmtId="14" fontId="7" fillId="0" borderId="0" xfId="0" applyNumberFormat="1" applyFont="1" applyProtection="1">
      <protection hidden="1"/>
    </xf>
    <xf numFmtId="167" fontId="7" fillId="2" borderId="0" xfId="0" applyNumberFormat="1" applyFont="1" applyFill="1" applyAlignment="1" applyProtection="1">
      <alignment horizontal="left"/>
      <protection hidden="1"/>
    </xf>
    <xf numFmtId="0" fontId="7" fillId="4" borderId="0" xfId="0" applyFont="1" applyFill="1" applyBorder="1" applyAlignment="1" applyProtection="1">
      <alignment vertical="top"/>
      <protection locked="0" hidden="1"/>
    </xf>
    <xf numFmtId="0" fontId="7" fillId="4" borderId="0" xfId="0" applyFont="1" applyFill="1" applyBorder="1" applyAlignment="1" applyProtection="1">
      <alignment horizontal="left" vertical="top"/>
      <protection hidden="1"/>
    </xf>
    <xf numFmtId="0" fontId="7" fillId="4" borderId="0" xfId="0" applyFont="1" applyFill="1" applyProtection="1">
      <protection hidden="1"/>
    </xf>
    <xf numFmtId="0" fontId="7" fillId="4" borderId="0" xfId="0" applyFont="1" applyFill="1" applyBorder="1" applyAlignment="1" applyProtection="1">
      <alignment horizontal="left" vertical="top"/>
      <protection locked="0" hidden="1"/>
    </xf>
    <xf numFmtId="0" fontId="7" fillId="0" borderId="0" xfId="0" applyFont="1" applyFill="1" applyBorder="1" applyAlignment="1" applyProtection="1">
      <alignment horizontal="left" vertical="top"/>
      <protection hidden="1"/>
    </xf>
    <xf numFmtId="0" fontId="10" fillId="4" borderId="0" xfId="0" applyFont="1" applyFill="1" applyBorder="1" applyAlignment="1" applyProtection="1">
      <alignment horizontal="left" vertical="top"/>
      <protection hidden="1"/>
    </xf>
    <xf numFmtId="0" fontId="7" fillId="4" borderId="1" xfId="0" applyFont="1" applyFill="1" applyBorder="1" applyAlignment="1" applyProtection="1">
      <protection hidden="1"/>
    </xf>
    <xf numFmtId="0" fontId="7" fillId="0" borderId="1" xfId="0" applyFont="1" applyBorder="1" applyAlignment="1" applyProtection="1">
      <protection hidden="1"/>
    </xf>
    <xf numFmtId="0" fontId="7" fillId="0" borderId="0" xfId="0" applyFont="1" applyFill="1" applyAlignment="1" applyProtection="1">
      <alignment vertical="top"/>
      <protection hidden="1"/>
    </xf>
    <xf numFmtId="0" fontId="7" fillId="0" borderId="0" xfId="0" applyFont="1" applyFill="1" applyBorder="1" applyAlignment="1" applyProtection="1">
      <alignment vertical="top" wrapText="1"/>
      <protection hidden="1"/>
    </xf>
    <xf numFmtId="0" fontId="7" fillId="0" borderId="0" xfId="0" applyFont="1" applyFill="1" applyBorder="1" applyAlignment="1" applyProtection="1">
      <alignment vertical="top"/>
      <protection hidden="1"/>
    </xf>
    <xf numFmtId="0" fontId="7" fillId="0" borderId="0" xfId="0" applyFont="1" applyAlignment="1" applyProtection="1">
      <alignment horizontal="right"/>
      <protection hidden="1"/>
    </xf>
    <xf numFmtId="0" fontId="9" fillId="0" borderId="0" xfId="0" applyFont="1" applyProtection="1">
      <protection hidden="1"/>
    </xf>
    <xf numFmtId="0" fontId="7" fillId="0" borderId="0" xfId="0" applyFont="1" applyAlignment="1" applyProtection="1">
      <alignment horizontal="center"/>
      <protection hidden="1"/>
    </xf>
    <xf numFmtId="0" fontId="0" fillId="0" borderId="0" xfId="0" applyProtection="1">
      <protection hidden="1"/>
    </xf>
    <xf numFmtId="0" fontId="10" fillId="0" borderId="0" xfId="0" applyFont="1" applyAlignment="1" applyProtection="1">
      <alignment horizontal="center"/>
      <protection hidden="1"/>
    </xf>
    <xf numFmtId="0" fontId="19" fillId="0" borderId="0" xfId="0" applyFont="1" applyProtection="1">
      <protection hidden="1"/>
    </xf>
    <xf numFmtId="0" fontId="0" fillId="0" borderId="0" xfId="0" applyFont="1" applyFill="1" applyBorder="1" applyProtection="1">
      <protection hidden="1"/>
    </xf>
    <xf numFmtId="0" fontId="13" fillId="0" borderId="0" xfId="0" applyFont="1" applyAlignment="1" applyProtection="1">
      <alignment horizontal="left" wrapText="1"/>
      <protection hidden="1"/>
    </xf>
    <xf numFmtId="0" fontId="20" fillId="0" borderId="0" xfId="0" applyFont="1" applyAlignment="1" applyProtection="1">
      <alignment horizontal="left"/>
      <protection hidden="1"/>
    </xf>
    <xf numFmtId="0" fontId="21" fillId="0" borderId="0" xfId="0" applyFont="1" applyFill="1" applyProtection="1">
      <protection hidden="1"/>
    </xf>
    <xf numFmtId="0" fontId="0" fillId="0" borderId="0" xfId="0" applyAlignment="1" applyProtection="1">
      <alignment horizontal="left" vertical="center"/>
      <protection hidden="1"/>
    </xf>
    <xf numFmtId="0" fontId="10" fillId="0" borderId="0" xfId="0" applyFont="1" applyFill="1" applyBorder="1" applyProtection="1">
      <protection hidden="1"/>
    </xf>
    <xf numFmtId="0" fontId="10" fillId="0" borderId="0" xfId="0" applyFont="1" applyBorder="1" applyProtection="1">
      <protection hidden="1"/>
    </xf>
    <xf numFmtId="0" fontId="35" fillId="0" borderId="0" xfId="1" applyProtection="1">
      <protection hidden="1"/>
    </xf>
    <xf numFmtId="0" fontId="35" fillId="0" borderId="0" xfId="1" applyFill="1" applyBorder="1" applyProtection="1">
      <protection hidden="1"/>
    </xf>
    <xf numFmtId="0" fontId="7" fillId="0" borderId="0" xfId="1" applyFont="1" applyFill="1" applyBorder="1" applyAlignment="1" applyProtection="1">
      <protection hidden="1"/>
    </xf>
    <xf numFmtId="0" fontId="35" fillId="0" borderId="0" xfId="1" applyAlignment="1"/>
    <xf numFmtId="0" fontId="7" fillId="0" borderId="0" xfId="1" applyFont="1" applyAlignment="1" applyProtection="1">
      <protection hidden="1"/>
    </xf>
    <xf numFmtId="0" fontId="7" fillId="0" borderId="0" xfId="1" quotePrefix="1" applyFont="1" applyProtection="1">
      <protection hidden="1"/>
    </xf>
    <xf numFmtId="0" fontId="7" fillId="0" borderId="0" xfId="1" quotePrefix="1" applyFont="1" applyFill="1" applyProtection="1">
      <protection hidden="1"/>
    </xf>
    <xf numFmtId="0" fontId="7" fillId="0" borderId="0" xfId="1" applyFont="1" applyFill="1" applyBorder="1" applyAlignment="1" applyProtection="1">
      <alignment horizontal="left" wrapText="1"/>
      <protection locked="0"/>
    </xf>
    <xf numFmtId="0" fontId="7" fillId="0" borderId="0" xfId="1" applyFont="1" applyProtection="1">
      <protection locked="0" hidden="1"/>
    </xf>
    <xf numFmtId="0" fontId="35" fillId="0" borderId="0" xfId="1" applyBorder="1" applyProtection="1">
      <protection hidden="1"/>
    </xf>
    <xf numFmtId="0" fontId="23" fillId="0" borderId="0" xfId="1" applyFont="1" applyProtection="1">
      <protection hidden="1"/>
    </xf>
    <xf numFmtId="0" fontId="23" fillId="0" borderId="0" xfId="1" applyFont="1" applyBorder="1" applyProtection="1">
      <protection hidden="1"/>
    </xf>
    <xf numFmtId="0" fontId="35" fillId="0" borderId="5" xfId="1" applyBorder="1" applyProtection="1">
      <protection hidden="1"/>
    </xf>
    <xf numFmtId="0" fontId="24" fillId="0" borderId="5" xfId="1" applyFont="1" applyBorder="1" applyProtection="1">
      <protection hidden="1"/>
    </xf>
    <xf numFmtId="0" fontId="35" fillId="0" borderId="5" xfId="1" applyFill="1" applyBorder="1" applyProtection="1">
      <protection hidden="1"/>
    </xf>
    <xf numFmtId="0" fontId="14" fillId="0" borderId="0" xfId="1" applyFont="1" applyBorder="1" applyProtection="1">
      <protection hidden="1"/>
    </xf>
    <xf numFmtId="0" fontId="14" fillId="0" borderId="0" xfId="1" applyFont="1" applyFill="1" applyBorder="1" applyAlignment="1" applyProtection="1">
      <alignment vertical="justify"/>
      <protection hidden="1"/>
    </xf>
    <xf numFmtId="0" fontId="13" fillId="0" borderId="0" xfId="1" applyFont="1" applyBorder="1" applyProtection="1">
      <protection hidden="1"/>
    </xf>
    <xf numFmtId="0" fontId="14" fillId="0" borderId="0" xfId="1" applyFont="1" applyFill="1" applyBorder="1" applyAlignment="1" applyProtection="1">
      <alignment vertical="justify" wrapText="1"/>
      <protection hidden="1"/>
    </xf>
    <xf numFmtId="0" fontId="35" fillId="0" borderId="0" xfId="1" applyFill="1" applyBorder="1" applyAlignment="1" applyProtection="1">
      <alignment wrapText="1"/>
      <protection hidden="1"/>
    </xf>
    <xf numFmtId="0" fontId="35" fillId="0" borderId="0" xfId="1" applyBorder="1" applyAlignment="1" applyProtection="1">
      <alignment wrapText="1"/>
      <protection hidden="1"/>
    </xf>
    <xf numFmtId="49" fontId="35" fillId="0" borderId="0" xfId="1" applyNumberFormat="1" applyBorder="1" applyAlignment="1" applyProtection="1">
      <alignment vertical="top" wrapText="1"/>
      <protection hidden="1"/>
    </xf>
    <xf numFmtId="49" fontId="35" fillId="0" borderId="0" xfId="1" applyNumberFormat="1" applyFill="1" applyBorder="1" applyAlignment="1" applyProtection="1">
      <alignment vertical="top" wrapText="1"/>
      <protection hidden="1"/>
    </xf>
    <xf numFmtId="49" fontId="35" fillId="0" borderId="0" xfId="1" applyNumberFormat="1" applyBorder="1" applyAlignment="1" applyProtection="1">
      <alignment vertical="top" readingOrder="1"/>
      <protection hidden="1"/>
    </xf>
    <xf numFmtId="49" fontId="12" fillId="0" borderId="0" xfId="1" applyNumberFormat="1" applyFont="1" applyBorder="1" applyAlignment="1" applyProtection="1">
      <alignment horizontal="left" vertical="top" wrapText="1"/>
      <protection hidden="1"/>
    </xf>
    <xf numFmtId="49" fontId="12" fillId="0" borderId="0" xfId="1" applyNumberFormat="1" applyFont="1" applyBorder="1" applyAlignment="1" applyProtection="1">
      <alignment vertical="top" readingOrder="1"/>
      <protection hidden="1"/>
    </xf>
    <xf numFmtId="0" fontId="0" fillId="0" borderId="0" xfId="1" applyFont="1" applyFill="1" applyBorder="1" applyProtection="1">
      <protection hidden="1"/>
    </xf>
    <xf numFmtId="49" fontId="25" fillId="0" borderId="0" xfId="1" applyNumberFormat="1" applyFont="1" applyBorder="1" applyAlignment="1" applyProtection="1">
      <alignment vertical="top" textRotation="2"/>
      <protection hidden="1"/>
    </xf>
    <xf numFmtId="49" fontId="0" fillId="0" borderId="0" xfId="1" applyNumberFormat="1" applyFont="1" applyBorder="1" applyAlignment="1" applyProtection="1">
      <alignment vertical="top" wrapText="1" readingOrder="1"/>
      <protection hidden="1"/>
    </xf>
    <xf numFmtId="0" fontId="0" fillId="0" borderId="0" xfId="1" applyFont="1" applyBorder="1" applyAlignment="1" applyProtection="1">
      <protection hidden="1"/>
    </xf>
    <xf numFmtId="49" fontId="25" fillId="0" borderId="0" xfId="1" applyNumberFormat="1" applyFont="1" applyBorder="1" applyAlignment="1" applyProtection="1">
      <alignment vertical="top"/>
      <protection hidden="1"/>
    </xf>
    <xf numFmtId="0" fontId="0" fillId="0" borderId="0" xfId="1" applyFont="1" applyAlignment="1">
      <alignment wrapText="1"/>
    </xf>
    <xf numFmtId="0" fontId="0" fillId="0" borderId="0" xfId="1" applyFont="1" applyBorder="1" applyAlignment="1" applyProtection="1">
      <alignment wrapText="1"/>
      <protection hidden="1"/>
    </xf>
    <xf numFmtId="0" fontId="12" fillId="0" borderId="0" xfId="1" applyFont="1" applyBorder="1" applyAlignment="1" applyProtection="1">
      <alignment horizontal="left" wrapText="1"/>
      <protection hidden="1"/>
    </xf>
    <xf numFmtId="0" fontId="12" fillId="0" borderId="0" xfId="1" applyFont="1" applyBorder="1" applyAlignment="1" applyProtection="1">
      <protection hidden="1"/>
    </xf>
    <xf numFmtId="49" fontId="26" fillId="0" borderId="0" xfId="1" applyNumberFormat="1" applyFont="1" applyBorder="1" applyAlignment="1" applyProtection="1">
      <alignment horizontal="left" wrapText="1"/>
      <protection hidden="1"/>
    </xf>
    <xf numFmtId="49" fontId="26" fillId="0" borderId="0" xfId="1" applyNumberFormat="1" applyFont="1" applyBorder="1" applyAlignment="1" applyProtection="1">
      <alignment horizontal="center" wrapText="1"/>
      <protection hidden="1"/>
    </xf>
    <xf numFmtId="49" fontId="26" fillId="0" borderId="0" xfId="1" applyNumberFormat="1" applyFont="1" applyFill="1" applyBorder="1" applyAlignment="1" applyProtection="1">
      <alignment horizontal="center" wrapText="1"/>
      <protection hidden="1"/>
    </xf>
    <xf numFmtId="0" fontId="10" fillId="0" borderId="0" xfId="1" applyFont="1" applyFill="1" applyBorder="1" applyProtection="1">
      <protection hidden="1"/>
    </xf>
    <xf numFmtId="14" fontId="0" fillId="0" borderId="0" xfId="1" applyNumberFormat="1" applyFont="1" applyFill="1" applyBorder="1" applyAlignment="1" applyProtection="1">
      <alignment wrapText="1"/>
      <protection locked="0" hidden="1"/>
    </xf>
    <xf numFmtId="14" fontId="0" fillId="0" borderId="0" xfId="1" applyNumberFormat="1" applyFont="1" applyFill="1" applyBorder="1" applyAlignment="1" applyProtection="1">
      <protection hidden="1"/>
    </xf>
    <xf numFmtId="0" fontId="0" fillId="0" borderId="0" xfId="1" applyFont="1" applyFill="1" applyBorder="1" applyAlignment="1" applyProtection="1">
      <alignment wrapText="1"/>
      <protection locked="0" hidden="1"/>
    </xf>
    <xf numFmtId="0" fontId="0" fillId="0" borderId="0" xfId="1" applyFont="1" applyBorder="1" applyAlignment="1" applyProtection="1">
      <alignment wrapText="1"/>
      <protection locked="0" hidden="1"/>
    </xf>
    <xf numFmtId="0" fontId="27" fillId="0" borderId="0" xfId="1" applyFont="1" applyBorder="1" applyAlignment="1" applyProtection="1">
      <protection hidden="1"/>
    </xf>
    <xf numFmtId="0" fontId="24" fillId="0" borderId="0" xfId="1" applyFont="1" applyBorder="1" applyAlignment="1" applyProtection="1">
      <protection hidden="1"/>
    </xf>
    <xf numFmtId="0" fontId="24" fillId="0" borderId="0" xfId="1" applyFont="1" applyAlignment="1"/>
    <xf numFmtId="0" fontId="24" fillId="0" borderId="0" xfId="1" applyFont="1" applyBorder="1" applyAlignment="1" applyProtection="1">
      <alignment wrapText="1"/>
      <protection hidden="1"/>
    </xf>
    <xf numFmtId="0" fontId="11" fillId="0" borderId="0" xfId="1" applyFont="1" applyFill="1" applyBorder="1" applyProtection="1">
      <protection hidden="1"/>
    </xf>
    <xf numFmtId="0" fontId="12" fillId="0" borderId="0" xfId="1" applyFont="1" applyAlignment="1"/>
    <xf numFmtId="0" fontId="26" fillId="0" borderId="0" xfId="1" applyFont="1" applyBorder="1" applyAlignment="1" applyProtection="1">
      <alignment wrapText="1"/>
      <protection hidden="1"/>
    </xf>
    <xf numFmtId="0" fontId="28" fillId="0" borderId="0" xfId="1" applyFont="1" applyBorder="1" applyProtection="1">
      <protection hidden="1"/>
    </xf>
    <xf numFmtId="49" fontId="11" fillId="0" borderId="0" xfId="1" applyNumberFormat="1" applyFont="1" applyBorder="1" applyAlignment="1" applyProtection="1">
      <alignment vertical="top" wrapText="1"/>
      <protection hidden="1"/>
    </xf>
    <xf numFmtId="49" fontId="26" fillId="0" borderId="0" xfId="1" applyNumberFormat="1" applyFont="1" applyBorder="1" applyAlignment="1" applyProtection="1">
      <alignment horizontal="left" vertical="top" wrapText="1"/>
      <protection hidden="1"/>
    </xf>
    <xf numFmtId="49" fontId="26" fillId="0" borderId="0" xfId="1" applyNumberFormat="1" applyFont="1" applyFill="1" applyBorder="1" applyAlignment="1" applyProtection="1">
      <alignment vertical="top" wrapText="1"/>
      <protection hidden="1"/>
    </xf>
    <xf numFmtId="49" fontId="26" fillId="0" borderId="0" xfId="1" applyNumberFormat="1" applyFont="1" applyBorder="1" applyAlignment="1" applyProtection="1">
      <alignment vertical="top" wrapText="1"/>
      <protection hidden="1"/>
    </xf>
    <xf numFmtId="49" fontId="26" fillId="0" borderId="0" xfId="1" applyNumberFormat="1" applyFont="1" applyFill="1" applyBorder="1" applyAlignment="1" applyProtection="1">
      <alignment wrapText="1"/>
      <protection hidden="1"/>
    </xf>
    <xf numFmtId="49" fontId="0" fillId="0" borderId="0" xfId="1" applyNumberFormat="1" applyFont="1" applyFill="1" applyBorder="1" applyAlignment="1" applyProtection="1">
      <alignment wrapText="1"/>
      <protection locked="0" hidden="1"/>
    </xf>
    <xf numFmtId="0" fontId="11" fillId="0" borderId="0" xfId="1" applyFont="1" applyAlignment="1"/>
    <xf numFmtId="0" fontId="0" fillId="0" borderId="0" xfId="1" applyFont="1" applyFill="1" applyBorder="1" applyAlignment="1" applyProtection="1">
      <alignment wrapText="1"/>
      <protection hidden="1"/>
    </xf>
    <xf numFmtId="49" fontId="35" fillId="0" borderId="0" xfId="1" applyNumberFormat="1" applyBorder="1" applyAlignment="1" applyProtection="1">
      <alignment wrapText="1"/>
      <protection hidden="1"/>
    </xf>
    <xf numFmtId="49" fontId="35" fillId="0" borderId="0" xfId="1" applyNumberFormat="1" applyFill="1" applyBorder="1" applyAlignment="1" applyProtection="1">
      <alignment wrapText="1"/>
      <protection hidden="1"/>
    </xf>
    <xf numFmtId="49" fontId="35" fillId="0" borderId="0" xfId="1" applyNumberFormat="1" applyBorder="1" applyProtection="1">
      <protection hidden="1"/>
    </xf>
    <xf numFmtId="0" fontId="0" fillId="0" borderId="0" xfId="1" applyFont="1" applyFill="1" applyBorder="1" applyAlignment="1" applyProtection="1">
      <alignment horizontal="left"/>
      <protection hidden="1"/>
    </xf>
    <xf numFmtId="49" fontId="26" fillId="0" borderId="0" xfId="1" applyNumberFormat="1" applyFont="1" applyFill="1" applyBorder="1" applyAlignment="1" applyProtection="1">
      <alignment horizontal="left" wrapText="1"/>
      <protection hidden="1"/>
    </xf>
    <xf numFmtId="49" fontId="35" fillId="0" borderId="0" xfId="1" applyNumberFormat="1" applyFill="1" applyBorder="1" applyAlignment="1" applyProtection="1">
      <alignment wrapText="1"/>
      <protection locked="0" hidden="1"/>
    </xf>
    <xf numFmtId="14" fontId="7" fillId="0" borderId="0" xfId="1" applyNumberFormat="1" applyFont="1" applyFill="1" applyBorder="1" applyAlignment="1" applyProtection="1">
      <alignment wrapText="1"/>
      <protection locked="0" hidden="1"/>
    </xf>
    <xf numFmtId="0" fontId="24" fillId="0" borderId="0" xfId="1" applyFont="1" applyBorder="1" applyAlignment="1" applyProtection="1">
      <alignment horizontal="right"/>
      <protection hidden="1"/>
    </xf>
    <xf numFmtId="0" fontId="0" fillId="0" borderId="0" xfId="1" applyFont="1" applyAlignment="1"/>
    <xf numFmtId="0" fontId="11" fillId="0" borderId="0" xfId="1" applyFont="1" applyBorder="1" applyAlignment="1" applyProtection="1">
      <protection hidden="1"/>
    </xf>
    <xf numFmtId="0" fontId="11" fillId="0" borderId="0" xfId="1" applyFont="1" applyFill="1" applyBorder="1" applyAlignment="1" applyProtection="1">
      <alignment wrapText="1"/>
      <protection hidden="1"/>
    </xf>
    <xf numFmtId="0" fontId="12" fillId="0" borderId="0" xfId="1" applyFont="1" applyBorder="1" applyAlignment="1" applyProtection="1">
      <alignment horizontal="left" vertical="center" wrapText="1"/>
      <protection hidden="1"/>
    </xf>
    <xf numFmtId="0" fontId="12" fillId="0" borderId="0" xfId="1" applyFont="1" applyBorder="1" applyAlignment="1" applyProtection="1">
      <alignment wrapText="1"/>
      <protection hidden="1"/>
    </xf>
    <xf numFmtId="0" fontId="0" fillId="0" borderId="0" xfId="1" applyFont="1" applyBorder="1" applyAlignment="1" applyProtection="1">
      <alignment horizontal="left" vertical="center" wrapText="1"/>
      <protection hidden="1"/>
    </xf>
    <xf numFmtId="0" fontId="0" fillId="0" borderId="0" xfId="1" applyFont="1" applyAlignment="1">
      <alignment vertical="top"/>
    </xf>
    <xf numFmtId="0" fontId="0" fillId="0" borderId="0" xfId="1" applyFont="1" applyFill="1" applyBorder="1" applyAlignment="1" applyProtection="1">
      <alignment horizontal="left"/>
      <protection locked="0"/>
    </xf>
    <xf numFmtId="0" fontId="0" fillId="0" borderId="2" xfId="1" applyFont="1" applyBorder="1" applyAlignment="1"/>
    <xf numFmtId="0" fontId="10" fillId="0" borderId="0" xfId="1" applyFont="1" applyFill="1" applyBorder="1" applyAlignment="1" applyProtection="1">
      <alignment wrapText="1"/>
      <protection hidden="1"/>
    </xf>
    <xf numFmtId="0" fontId="10" fillId="0" borderId="0" xfId="1" applyFont="1" applyFill="1" applyBorder="1" applyAlignment="1" applyProtection="1">
      <protection hidden="1"/>
    </xf>
    <xf numFmtId="0" fontId="10" fillId="0" borderId="0" xfId="1" applyFont="1" applyFill="1" applyBorder="1" applyAlignment="1" applyProtection="1">
      <alignment horizontal="left" wrapText="1"/>
      <protection hidden="1"/>
    </xf>
    <xf numFmtId="0" fontId="10" fillId="0" borderId="0" xfId="1" applyFont="1" applyFill="1" applyBorder="1" applyAlignment="1" applyProtection="1">
      <alignment horizontal="left" vertical="top" wrapText="1"/>
      <protection hidden="1"/>
    </xf>
    <xf numFmtId="14" fontId="7" fillId="2" borderId="0" xfId="0" applyNumberFormat="1" applyFont="1" applyFill="1" applyBorder="1" applyAlignment="1" applyProtection="1">
      <alignment horizontal="left"/>
      <protection hidden="1"/>
    </xf>
    <xf numFmtId="0" fontId="30" fillId="0" borderId="0" xfId="0" applyFont="1" applyProtection="1">
      <protection hidden="1"/>
    </xf>
    <xf numFmtId="0" fontId="0" fillId="0" borderId="0" xfId="0" applyFont="1" applyFill="1" applyBorder="1" applyAlignment="1" applyProtection="1">
      <protection hidden="1"/>
    </xf>
    <xf numFmtId="0" fontId="0" fillId="0" borderId="0" xfId="0" applyFill="1" applyBorder="1" applyAlignment="1" applyProtection="1">
      <protection hidden="1"/>
    </xf>
    <xf numFmtId="0" fontId="20" fillId="2" borderId="0" xfId="0" applyFont="1" applyFill="1" applyBorder="1" applyAlignment="1" applyProtection="1">
      <alignment horizontal="left"/>
      <protection hidden="1"/>
    </xf>
    <xf numFmtId="0" fontId="20" fillId="2" borderId="0" xfId="0" applyFont="1" applyFill="1" applyBorder="1" applyAlignment="1" applyProtection="1">
      <alignment horizontal="center"/>
      <protection hidden="1"/>
    </xf>
    <xf numFmtId="14" fontId="20" fillId="2" borderId="0" xfId="0" applyNumberFormat="1" applyFont="1" applyFill="1" applyBorder="1" applyAlignment="1" applyProtection="1">
      <alignment horizontal="center"/>
      <protection hidden="1"/>
    </xf>
    <xf numFmtId="0" fontId="20" fillId="0" borderId="0" xfId="0" applyFont="1" applyProtection="1">
      <protection hidden="1"/>
    </xf>
    <xf numFmtId="0" fontId="20" fillId="0" borderId="0" xfId="0" applyFont="1" applyBorder="1" applyProtection="1">
      <protection hidden="1"/>
    </xf>
    <xf numFmtId="0" fontId="20" fillId="0" borderId="0" xfId="0" applyFont="1" applyAlignment="1" applyProtection="1">
      <alignment horizontal="center"/>
      <protection hidden="1"/>
    </xf>
    <xf numFmtId="0" fontId="32" fillId="0" borderId="0" xfId="0" applyFont="1" applyProtection="1">
      <protection hidden="1"/>
    </xf>
    <xf numFmtId="0" fontId="0" fillId="0" borderId="1" xfId="0" applyBorder="1" applyProtection="1">
      <protection hidden="1"/>
    </xf>
    <xf numFmtId="0" fontId="11" fillId="0" borderId="0" xfId="0" applyFont="1" applyProtection="1">
      <protection hidden="1"/>
    </xf>
    <xf numFmtId="1" fontId="10" fillId="0" borderId="0" xfId="0" applyNumberFormat="1" applyFont="1" applyBorder="1" applyProtection="1">
      <protection hidden="1"/>
    </xf>
    <xf numFmtId="0" fontId="10" fillId="0" borderId="0" xfId="0" applyFont="1" applyBorder="1" applyAlignment="1" applyProtection="1">
      <alignment horizontal="centerContinuous"/>
      <protection hidden="1"/>
    </xf>
    <xf numFmtId="1" fontId="0" fillId="0" borderId="0" xfId="0" applyNumberFormat="1" applyProtection="1">
      <protection hidden="1"/>
    </xf>
    <xf numFmtId="1" fontId="0" fillId="0" borderId="0" xfId="0" applyNumberFormat="1" applyFont="1" applyProtection="1">
      <protection hidden="1"/>
    </xf>
    <xf numFmtId="0" fontId="0" fillId="0" borderId="0" xfId="0" applyFont="1" applyAlignment="1" applyProtection="1">
      <alignment horizontal="right"/>
      <protection hidden="1"/>
    </xf>
    <xf numFmtId="0" fontId="0" fillId="0" borderId="0" xfId="0" applyFont="1" applyAlignment="1" applyProtection="1">
      <alignment horizontal="center" vertical="center"/>
      <protection hidden="1"/>
    </xf>
    <xf numFmtId="0" fontId="20" fillId="0" borderId="0" xfId="0" applyNumberFormat="1" applyFont="1" applyAlignment="1" applyProtection="1">
      <alignment horizontal="left"/>
      <protection hidden="1"/>
    </xf>
    <xf numFmtId="0" fontId="0" fillId="0" borderId="0" xfId="0" applyFont="1" applyAlignment="1" applyProtection="1">
      <alignment horizontal="left"/>
      <protection hidden="1"/>
    </xf>
    <xf numFmtId="2" fontId="21" fillId="0" borderId="0" xfId="0" applyNumberFormat="1" applyFont="1" applyFill="1" applyBorder="1" applyProtection="1">
      <protection hidden="1"/>
    </xf>
    <xf numFmtId="169" fontId="0" fillId="0" borderId="0" xfId="0" applyNumberFormat="1" applyFont="1" applyFill="1" applyBorder="1" applyProtection="1">
      <protection hidden="1"/>
    </xf>
    <xf numFmtId="0" fontId="12" fillId="0" borderId="0" xfId="0" applyFont="1" applyAlignment="1" applyProtection="1">
      <protection hidden="1"/>
    </xf>
    <xf numFmtId="169" fontId="21" fillId="0" borderId="0" xfId="0" applyNumberFormat="1" applyFont="1" applyFill="1" applyBorder="1" applyProtection="1">
      <protection hidden="1"/>
    </xf>
    <xf numFmtId="0" fontId="12" fillId="0" borderId="1" xfId="0" applyFont="1" applyBorder="1" applyProtection="1">
      <protection hidden="1"/>
    </xf>
    <xf numFmtId="0" fontId="7" fillId="0" borderId="0" xfId="0" applyNumberFormat="1" applyFont="1" applyAlignment="1" applyProtection="1">
      <protection hidden="1"/>
    </xf>
    <xf numFmtId="0" fontId="0" fillId="0" borderId="0" xfId="0" applyProtection="1">
      <protection locked="0"/>
    </xf>
    <xf numFmtId="0" fontId="7" fillId="0" borderId="0" xfId="0" applyFont="1" applyFill="1" applyAlignment="1" applyProtection="1">
      <alignment vertical="top"/>
      <protection locked="0" hidden="1"/>
    </xf>
    <xf numFmtId="0" fontId="35" fillId="0" borderId="0" xfId="0" applyFont="1" applyProtection="1">
      <protection hidden="1"/>
    </xf>
    <xf numFmtId="0" fontId="35" fillId="0" borderId="0" xfId="1" applyFont="1" applyProtection="1">
      <protection locked="0"/>
    </xf>
    <xf numFmtId="0" fontId="0" fillId="0" borderId="0" xfId="18" applyFont="1" applyProtection="1">
      <protection hidden="1"/>
    </xf>
    <xf numFmtId="0" fontId="7" fillId="0" borderId="0" xfId="1" applyFont="1" applyProtection="1">
      <protection hidden="1"/>
    </xf>
    <xf numFmtId="171" fontId="7" fillId="0" borderId="0" xfId="2" applyNumberFormat="1" applyFont="1" applyAlignment="1" applyProtection="1">
      <alignment horizontal="left"/>
      <protection locked="0"/>
    </xf>
    <xf numFmtId="172" fontId="7" fillId="0" borderId="0" xfId="2" applyNumberFormat="1" applyFont="1" applyAlignment="1" applyProtection="1">
      <alignment horizontal="left"/>
      <protection locked="0"/>
    </xf>
    <xf numFmtId="0" fontId="7" fillId="0" borderId="0" xfId="18" applyFont="1" applyProtection="1">
      <protection hidden="1"/>
    </xf>
    <xf numFmtId="1" fontId="7" fillId="0" borderId="0" xfId="18" applyNumberFormat="1" applyFont="1" applyProtection="1">
      <protection hidden="1"/>
    </xf>
    <xf numFmtId="0" fontId="7" fillId="0" borderId="0" xfId="18" applyFont="1" applyAlignment="1" applyProtection="1">
      <alignment horizontal="right"/>
      <protection hidden="1"/>
    </xf>
    <xf numFmtId="0" fontId="7" fillId="0" borderId="0" xfId="18" applyFont="1" applyAlignment="1" applyProtection="1">
      <protection hidden="1"/>
    </xf>
    <xf numFmtId="0" fontId="8" fillId="0" borderId="0" xfId="18" applyFont="1" applyProtection="1">
      <protection hidden="1"/>
    </xf>
    <xf numFmtId="0" fontId="7" fillId="0" borderId="0" xfId="18" applyFont="1" applyAlignment="1" applyProtection="1">
      <alignment shrinkToFit="1"/>
      <protection hidden="1"/>
    </xf>
    <xf numFmtId="1" fontId="8" fillId="0" borderId="0" xfId="18" applyNumberFormat="1" applyFont="1" applyProtection="1">
      <protection hidden="1"/>
    </xf>
    <xf numFmtId="49" fontId="8" fillId="0" borderId="0" xfId="18" applyNumberFormat="1" applyFont="1" applyProtection="1">
      <protection hidden="1"/>
    </xf>
    <xf numFmtId="0" fontId="7" fillId="0" borderId="0" xfId="18" applyNumberFormat="1" applyFont="1" applyAlignment="1" applyProtection="1">
      <alignment horizontal="left"/>
      <protection hidden="1"/>
    </xf>
    <xf numFmtId="49" fontId="7" fillId="0" borderId="0" xfId="18" applyNumberFormat="1" applyFont="1" applyBorder="1" applyProtection="1">
      <protection hidden="1"/>
    </xf>
    <xf numFmtId="0" fontId="7" fillId="2" borderId="0" xfId="18" applyFont="1" applyFill="1" applyBorder="1" applyProtection="1">
      <protection hidden="1"/>
    </xf>
    <xf numFmtId="0" fontId="17" fillId="0" borderId="0" xfId="18" applyFont="1" applyProtection="1">
      <protection hidden="1"/>
    </xf>
    <xf numFmtId="1" fontId="7" fillId="0" borderId="0" xfId="18" applyNumberFormat="1" applyFont="1" applyFill="1" applyBorder="1" applyProtection="1">
      <protection hidden="1"/>
    </xf>
    <xf numFmtId="169" fontId="7" fillId="0" borderId="0" xfId="18" applyNumberFormat="1" applyFont="1" applyFill="1" applyBorder="1" applyProtection="1">
      <protection hidden="1"/>
    </xf>
    <xf numFmtId="1" fontId="7" fillId="0" borderId="0" xfId="18" applyNumberFormat="1" applyFont="1" applyAlignment="1" applyProtection="1">
      <alignment horizontal="left"/>
      <protection hidden="1"/>
    </xf>
    <xf numFmtId="0" fontId="7" fillId="0" borderId="0" xfId="18" applyFont="1" applyAlignment="1" applyProtection="1">
      <alignment horizontal="left"/>
      <protection hidden="1"/>
    </xf>
    <xf numFmtId="2" fontId="7" fillId="0" borderId="0" xfId="18" applyNumberFormat="1" applyFont="1" applyFill="1" applyBorder="1" applyProtection="1">
      <protection hidden="1"/>
    </xf>
    <xf numFmtId="171" fontId="7" fillId="0" borderId="0" xfId="2" applyNumberFormat="1" applyFont="1" applyAlignment="1" applyProtection="1">
      <alignment horizontal="left"/>
      <protection hidden="1"/>
    </xf>
    <xf numFmtId="172" fontId="7" fillId="0" borderId="0" xfId="2" applyNumberFormat="1" applyFont="1" applyAlignment="1" applyProtection="1">
      <alignment horizontal="left"/>
      <protection hidden="1"/>
    </xf>
    <xf numFmtId="0" fontId="9" fillId="0" borderId="0" xfId="18" applyFont="1" applyProtection="1">
      <protection hidden="1"/>
    </xf>
    <xf numFmtId="171" fontId="9" fillId="0" borderId="0" xfId="2" applyNumberFormat="1" applyFont="1" applyFill="1" applyBorder="1" applyAlignment="1" applyProtection="1">
      <alignment horizontal="left"/>
      <protection hidden="1"/>
    </xf>
    <xf numFmtId="0" fontId="9" fillId="0" borderId="0" xfId="18" applyFont="1" applyFill="1" applyBorder="1" applyProtection="1">
      <protection hidden="1"/>
    </xf>
    <xf numFmtId="0" fontId="8" fillId="0" borderId="0" xfId="18" applyFont="1" applyAlignment="1" applyProtection="1">
      <protection hidden="1"/>
    </xf>
    <xf numFmtId="0" fontId="7" fillId="0" borderId="0" xfId="1" applyFont="1" applyProtection="1">
      <protection locked="0"/>
    </xf>
    <xf numFmtId="2" fontId="7" fillId="0" borderId="0" xfId="1" applyNumberFormat="1" applyFont="1" applyFill="1" applyBorder="1" applyProtection="1">
      <protection locked="0"/>
    </xf>
    <xf numFmtId="0" fontId="17" fillId="0" borderId="0" xfId="1" applyFont="1" applyProtection="1">
      <protection hidden="1"/>
    </xf>
    <xf numFmtId="0" fontId="35" fillId="0" borderId="0" xfId="1" applyFont="1" applyAlignment="1" applyProtection="1">
      <alignment horizontal="center"/>
      <protection hidden="1"/>
    </xf>
    <xf numFmtId="0" fontId="7" fillId="0" borderId="0" xfId="1" applyNumberFormat="1" applyFont="1" applyAlignment="1" applyProtection="1">
      <alignment horizontal="left"/>
      <protection locked="0"/>
    </xf>
    <xf numFmtId="0" fontId="7" fillId="0" borderId="0" xfId="1" applyFont="1" applyAlignment="1" applyProtection="1">
      <alignment horizontal="right"/>
      <protection locked="0"/>
    </xf>
    <xf numFmtId="0" fontId="7" fillId="0" borderId="0" xfId="1" applyFont="1" applyAlignment="1" applyProtection="1">
      <alignment horizontal="left"/>
      <protection locked="0"/>
    </xf>
    <xf numFmtId="169" fontId="8" fillId="0" borderId="0" xfId="18" applyNumberFormat="1" applyFont="1" applyFill="1" applyBorder="1" applyProtection="1">
      <protection hidden="1"/>
    </xf>
    <xf numFmtId="0" fontId="8" fillId="0" borderId="0" xfId="18" applyNumberFormat="1" applyFont="1" applyProtection="1">
      <protection hidden="1"/>
    </xf>
    <xf numFmtId="9" fontId="7" fillId="0" borderId="0" xfId="3" applyFont="1" applyFill="1" applyBorder="1" applyAlignment="1" applyProtection="1">
      <alignment horizontal="center"/>
      <protection hidden="1"/>
    </xf>
    <xf numFmtId="0" fontId="7" fillId="0" borderId="0" xfId="18" applyFont="1" applyAlignment="1" applyProtection="1">
      <alignment horizontal="center"/>
      <protection hidden="1"/>
    </xf>
    <xf numFmtId="0" fontId="8" fillId="0" borderId="5" xfId="18" applyFont="1" applyBorder="1" applyProtection="1">
      <protection hidden="1"/>
    </xf>
    <xf numFmtId="0" fontId="7" fillId="0" borderId="5" xfId="18" applyFont="1" applyBorder="1" applyProtection="1">
      <protection hidden="1"/>
    </xf>
    <xf numFmtId="0" fontId="7" fillId="0" borderId="0" xfId="18" applyFont="1" applyBorder="1" applyProtection="1">
      <protection hidden="1"/>
    </xf>
    <xf numFmtId="169" fontId="7" fillId="0" borderId="0" xfId="18" applyNumberFormat="1" applyFont="1" applyProtection="1">
      <protection hidden="1"/>
    </xf>
    <xf numFmtId="0" fontId="8" fillId="0" borderId="1" xfId="18" applyFont="1" applyBorder="1" applyProtection="1">
      <protection hidden="1"/>
    </xf>
    <xf numFmtId="0" fontId="7" fillId="0" borderId="1" xfId="18" applyFont="1" applyBorder="1" applyProtection="1">
      <protection hidden="1"/>
    </xf>
    <xf numFmtId="0" fontId="8" fillId="0" borderId="0" xfId="18" applyFont="1" applyBorder="1" applyProtection="1">
      <protection hidden="1"/>
    </xf>
    <xf numFmtId="168" fontId="8" fillId="0" borderId="0" xfId="18" applyNumberFormat="1" applyFont="1" applyFill="1" applyBorder="1" applyProtection="1">
      <protection hidden="1"/>
    </xf>
    <xf numFmtId="173" fontId="7" fillId="0" borderId="0" xfId="47" applyFont="1" applyProtection="1">
      <protection hidden="1"/>
    </xf>
    <xf numFmtId="173" fontId="7" fillId="0" borderId="0" xfId="47" applyFont="1" applyAlignment="1" applyProtection="1">
      <alignment shrinkToFit="1"/>
      <protection hidden="1"/>
    </xf>
    <xf numFmtId="172" fontId="35" fillId="0" borderId="0" xfId="2" applyNumberFormat="1" applyFont="1" applyAlignment="1" applyProtection="1">
      <alignment horizontal="left"/>
      <protection locked="0"/>
    </xf>
    <xf numFmtId="0" fontId="35" fillId="0" borderId="0" xfId="1" applyNumberFormat="1" applyFont="1" applyAlignment="1" applyProtection="1">
      <alignment horizontal="left"/>
      <protection locked="0"/>
    </xf>
    <xf numFmtId="0" fontId="35" fillId="0" borderId="0" xfId="1" applyFont="1" applyAlignment="1" applyProtection="1">
      <alignment horizontal="left"/>
      <protection locked="0"/>
    </xf>
    <xf numFmtId="0" fontId="7" fillId="0" borderId="0" xfId="0" applyFont="1" applyAlignment="1" applyProtection="1"/>
    <xf numFmtId="0" fontId="7" fillId="0" borderId="0" xfId="0" applyFont="1" applyProtection="1">
      <protection hidden="1"/>
    </xf>
    <xf numFmtId="0" fontId="7" fillId="0" borderId="0" xfId="0" applyFont="1" applyBorder="1" applyProtection="1">
      <protection hidden="1"/>
    </xf>
    <xf numFmtId="0" fontId="7" fillId="0" borderId="0" xfId="0" applyNumberFormat="1" applyFont="1" applyAlignment="1" applyProtection="1">
      <alignment horizontal="left"/>
      <protection hidden="1"/>
    </xf>
    <xf numFmtId="0" fontId="8" fillId="0" borderId="0" xfId="0" applyFont="1" applyProtection="1">
      <protection hidden="1"/>
    </xf>
    <xf numFmtId="1" fontId="7" fillId="0" borderId="0" xfId="0" applyNumberFormat="1" applyFont="1" applyProtection="1">
      <protection hidden="1"/>
    </xf>
    <xf numFmtId="0" fontId="7" fillId="0" borderId="0" xfId="0" applyFont="1" applyFill="1" applyProtection="1">
      <protection hidden="1"/>
    </xf>
    <xf numFmtId="0" fontId="8" fillId="0" borderId="0" xfId="0" applyFont="1" applyBorder="1" applyProtection="1">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Continuous"/>
      <protection hidden="1"/>
    </xf>
    <xf numFmtId="2" fontId="35" fillId="0" borderId="0" xfId="0" applyNumberFormat="1" applyFont="1" applyProtection="1">
      <protection hidden="1"/>
    </xf>
    <xf numFmtId="2" fontId="7" fillId="0" borderId="0" xfId="0" applyNumberFormat="1" applyFont="1" applyProtection="1">
      <protection hidden="1"/>
    </xf>
    <xf numFmtId="2" fontId="35" fillId="0" borderId="0" xfId="0" applyNumberFormat="1" applyFont="1" applyAlignment="1" applyProtection="1">
      <alignment horizontal="center"/>
      <protection hidden="1"/>
    </xf>
    <xf numFmtId="0" fontId="35" fillId="0" borderId="0" xfId="0" applyFont="1" applyAlignment="1" applyProtection="1">
      <alignment horizontal="center"/>
      <protection hidden="1"/>
    </xf>
    <xf numFmtId="0" fontId="35" fillId="0" borderId="0" xfId="0" applyFont="1" applyFill="1" applyAlignment="1" applyProtection="1">
      <alignment horizontal="center"/>
      <protection hidden="1"/>
    </xf>
    <xf numFmtId="0" fontId="35" fillId="0" borderId="0" xfId="0" applyFont="1" applyBorder="1" applyAlignment="1" applyProtection="1">
      <alignment shrinkToFit="1"/>
      <protection hidden="1"/>
    </xf>
    <xf numFmtId="0" fontId="35" fillId="0" borderId="0" xfId="0" applyFont="1" applyBorder="1" applyAlignment="1" applyProtection="1">
      <alignment horizontal="center" shrinkToFit="1"/>
      <protection hidden="1"/>
    </xf>
    <xf numFmtId="0" fontId="35" fillId="0" borderId="0" xfId="0" applyFont="1" applyBorder="1" applyAlignment="1" applyProtection="1">
      <alignment horizontal="left" shrinkToFit="1"/>
      <protection hidden="1"/>
    </xf>
    <xf numFmtId="2" fontId="35" fillId="0" borderId="0" xfId="0" applyNumberFormat="1" applyFont="1" applyBorder="1" applyAlignment="1" applyProtection="1">
      <alignment horizontal="left" shrinkToFit="1"/>
      <protection hidden="1"/>
    </xf>
    <xf numFmtId="2" fontId="12" fillId="0" borderId="0" xfId="0" applyNumberFormat="1" applyFont="1" applyBorder="1" applyAlignment="1" applyProtection="1">
      <alignment horizontal="center" shrinkToFit="1"/>
      <protection hidden="1"/>
    </xf>
    <xf numFmtId="0" fontId="10" fillId="0" borderId="0" xfId="0" applyFont="1" applyFill="1" applyProtection="1">
      <protection hidden="1"/>
    </xf>
    <xf numFmtId="0" fontId="9" fillId="0" borderId="0" xfId="0" applyFont="1" applyFill="1" applyBorder="1" applyProtection="1">
      <protection hidden="1"/>
    </xf>
    <xf numFmtId="0" fontId="21" fillId="0" borderId="0" xfId="0" applyFont="1" applyFill="1" applyBorder="1" applyAlignment="1" applyProtection="1">
      <alignment horizontal="center"/>
      <protection hidden="1"/>
    </xf>
    <xf numFmtId="0" fontId="40" fillId="0" borderId="0" xfId="0" applyFont="1" applyProtection="1">
      <protection hidden="1"/>
    </xf>
    <xf numFmtId="0" fontId="3" fillId="0" borderId="0" xfId="0" applyFont="1" applyAlignment="1" applyProtection="1">
      <alignment horizontal="center"/>
      <protection hidden="1"/>
    </xf>
    <xf numFmtId="0" fontId="17" fillId="0" borderId="0" xfId="0" applyFont="1" applyProtection="1">
      <protection hidden="1"/>
    </xf>
    <xf numFmtId="0" fontId="39" fillId="0" borderId="0" xfId="0" applyFont="1" applyAlignment="1" applyProtection="1">
      <alignment horizontal="center"/>
      <protection hidden="1"/>
    </xf>
    <xf numFmtId="0" fontId="42" fillId="0" borderId="0" xfId="0" applyFont="1" applyFill="1" applyProtection="1">
      <protection hidden="1"/>
    </xf>
    <xf numFmtId="0" fontId="10" fillId="0" borderId="0" xfId="0" applyFont="1" applyBorder="1" applyAlignment="1" applyProtection="1">
      <alignment horizontal="center" vertical="center"/>
      <protection hidden="1"/>
    </xf>
    <xf numFmtId="0" fontId="44" fillId="0" borderId="0" xfId="0" applyFont="1" applyFill="1" applyProtection="1">
      <protection hidden="1"/>
    </xf>
    <xf numFmtId="0" fontId="41" fillId="0" borderId="0" xfId="0" applyFont="1" applyProtection="1">
      <protection hidden="1"/>
    </xf>
    <xf numFmtId="2" fontId="17" fillId="0" borderId="0" xfId="0" applyNumberFormat="1" applyFont="1" applyProtection="1">
      <protection hidden="1"/>
    </xf>
    <xf numFmtId="0" fontId="42" fillId="0" borderId="0" xfId="0" applyFont="1" applyProtection="1">
      <protection hidden="1"/>
    </xf>
    <xf numFmtId="0" fontId="42" fillId="0" borderId="0" xfId="0" applyFont="1" applyFill="1" applyBorder="1" applyProtection="1">
      <protection hidden="1"/>
    </xf>
    <xf numFmtId="0" fontId="10" fillId="0" borderId="0" xfId="0" applyFont="1" applyBorder="1" applyAlignment="1" applyProtection="1">
      <alignment vertical="center"/>
      <protection hidden="1"/>
    </xf>
    <xf numFmtId="0" fontId="17" fillId="0" borderId="0" xfId="0" applyNumberFormat="1" applyFont="1" applyAlignment="1" applyProtection="1">
      <alignment horizontal="right"/>
      <protection hidden="1"/>
    </xf>
    <xf numFmtId="1" fontId="7" fillId="0" borderId="0" xfId="0" applyNumberFormat="1" applyFont="1" applyProtection="1">
      <protection locked="0"/>
    </xf>
    <xf numFmtId="0" fontId="7" fillId="0" borderId="0" xfId="0" applyFont="1" applyProtection="1">
      <protection locked="0"/>
    </xf>
    <xf numFmtId="0" fontId="7" fillId="0" borderId="0" xfId="0" applyFont="1" applyAlignment="1" applyProtection="1">
      <alignment horizontal="right"/>
      <protection locked="0"/>
    </xf>
    <xf numFmtId="0" fontId="7" fillId="0" borderId="0" xfId="0" applyFont="1" applyAlignment="1" applyProtection="1">
      <alignment horizontal="center"/>
      <protection locked="0"/>
    </xf>
    <xf numFmtId="0" fontId="17" fillId="0" borderId="0" xfId="0" applyFont="1" applyProtection="1">
      <protection locked="0"/>
    </xf>
    <xf numFmtId="0" fontId="40" fillId="0" borderId="0" xfId="0" applyFont="1" applyProtection="1">
      <protection locked="0"/>
    </xf>
    <xf numFmtId="0" fontId="8" fillId="0" borderId="0" xfId="0" applyFont="1" applyProtection="1">
      <protection locked="0"/>
    </xf>
    <xf numFmtId="1" fontId="8" fillId="0" borderId="0" xfId="0" applyNumberFormat="1" applyFont="1" applyProtection="1">
      <protection locked="0"/>
    </xf>
    <xf numFmtId="49" fontId="8" fillId="0" borderId="0" xfId="0" applyNumberFormat="1" applyFont="1" applyProtection="1">
      <protection locked="0"/>
    </xf>
    <xf numFmtId="0" fontId="7" fillId="0" borderId="0" xfId="0" applyNumberFormat="1" applyFont="1" applyAlignment="1" applyProtection="1">
      <alignment horizontal="left"/>
      <protection locked="0"/>
    </xf>
    <xf numFmtId="49" fontId="7" fillId="0" borderId="0" xfId="0" applyNumberFormat="1" applyFont="1" applyBorder="1" applyProtection="1">
      <protection locked="0"/>
    </xf>
    <xf numFmtId="0" fontId="7" fillId="2" borderId="0" xfId="0" applyFont="1" applyFill="1" applyBorder="1" applyProtection="1">
      <protection locked="0"/>
    </xf>
    <xf numFmtId="4" fontId="7" fillId="0" borderId="0" xfId="0" applyNumberFormat="1" applyFont="1" applyProtection="1">
      <protection locked="0"/>
    </xf>
    <xf numFmtId="1" fontId="7" fillId="0" borderId="0" xfId="0" applyNumberFormat="1" applyFont="1" applyFill="1" applyBorder="1" applyProtection="1">
      <protection locked="0"/>
    </xf>
    <xf numFmtId="169" fontId="7" fillId="0" borderId="0" xfId="0" applyNumberFormat="1" applyFont="1" applyFill="1" applyBorder="1" applyProtection="1">
      <protection locked="0"/>
    </xf>
    <xf numFmtId="1" fontId="7" fillId="0" borderId="0" xfId="0" applyNumberFormat="1" applyFont="1" applyAlignment="1" applyProtection="1">
      <alignment horizontal="left"/>
      <protection locked="0"/>
    </xf>
    <xf numFmtId="0" fontId="7" fillId="0" borderId="0" xfId="0" applyFont="1" applyAlignment="1" applyProtection="1">
      <alignment horizontal="left"/>
      <protection locked="0"/>
    </xf>
    <xf numFmtId="171" fontId="7" fillId="0" borderId="0" xfId="2" applyNumberFormat="1" applyFont="1" applyAlignment="1" applyProtection="1">
      <alignment horizontal="left"/>
      <protection locked="0"/>
    </xf>
    <xf numFmtId="172" fontId="7" fillId="0" borderId="0" xfId="2" applyNumberFormat="1" applyFont="1" applyAlignment="1" applyProtection="1">
      <alignment horizontal="left"/>
      <protection locked="0"/>
    </xf>
    <xf numFmtId="4" fontId="9" fillId="0" borderId="0" xfId="0" applyNumberFormat="1" applyFont="1" applyProtection="1">
      <protection locked="0"/>
    </xf>
    <xf numFmtId="171" fontId="9" fillId="0" borderId="0" xfId="2" applyNumberFormat="1" applyFont="1" applyFill="1" applyBorder="1" applyAlignment="1" applyProtection="1">
      <alignment horizontal="left"/>
      <protection locked="0"/>
    </xf>
    <xf numFmtId="0" fontId="8" fillId="0" borderId="0" xfId="0" applyFont="1" applyAlignment="1" applyProtection="1">
      <protection locked="0"/>
    </xf>
    <xf numFmtId="0" fontId="7" fillId="0" borderId="0" xfId="0" applyFont="1" applyAlignment="1" applyProtection="1">
      <protection locked="0"/>
    </xf>
    <xf numFmtId="169" fontId="8" fillId="0" borderId="0" xfId="0" applyNumberFormat="1" applyFont="1" applyFill="1" applyBorder="1" applyProtection="1">
      <protection locked="0"/>
    </xf>
    <xf numFmtId="0" fontId="8" fillId="0" borderId="0" xfId="0" applyNumberFormat="1" applyFont="1" applyProtection="1">
      <protection locked="0"/>
    </xf>
    <xf numFmtId="0" fontId="40" fillId="0" borderId="0" xfId="0" applyNumberFormat="1" applyFont="1" applyAlignment="1" applyProtection="1">
      <alignment horizontal="right"/>
      <protection locked="0"/>
    </xf>
    <xf numFmtId="4" fontId="7" fillId="0" borderId="0" xfId="0" applyNumberFormat="1" applyFont="1" applyFill="1" applyProtection="1">
      <protection locked="0"/>
    </xf>
    <xf numFmtId="0" fontId="8" fillId="0" borderId="5" xfId="0" applyFont="1" applyBorder="1" applyProtection="1">
      <protection locked="0"/>
    </xf>
    <xf numFmtId="0" fontId="7" fillId="0" borderId="5" xfId="0" applyFont="1" applyBorder="1" applyProtection="1">
      <protection locked="0"/>
    </xf>
    <xf numFmtId="0" fontId="35" fillId="0" borderId="0" xfId="0" applyFont="1" applyProtection="1">
      <protection locked="0"/>
    </xf>
    <xf numFmtId="0" fontId="43" fillId="0" borderId="0" xfId="0" applyFont="1" applyAlignment="1" applyProtection="1">
      <alignment horizontal="right"/>
      <protection locked="0"/>
    </xf>
    <xf numFmtId="0" fontId="7" fillId="0" borderId="0" xfId="0" applyFont="1" applyAlignment="1" applyProtection="1">
      <alignment vertical="top" shrinkToFit="1"/>
      <protection locked="0"/>
    </xf>
    <xf numFmtId="0" fontId="8" fillId="0" borderId="1" xfId="0" applyFont="1" applyBorder="1" applyProtection="1">
      <protection locked="0"/>
    </xf>
    <xf numFmtId="0" fontId="7" fillId="0" borderId="1" xfId="0" applyFont="1" applyBorder="1" applyProtection="1">
      <protection locked="0"/>
    </xf>
    <xf numFmtId="3" fontId="7" fillId="0" borderId="0" xfId="0" applyNumberFormat="1" applyFont="1" applyProtection="1">
      <protection hidden="1"/>
    </xf>
    <xf numFmtId="0" fontId="7" fillId="0" borderId="14" xfId="0" applyFont="1" applyBorder="1" applyProtection="1">
      <protection hidden="1"/>
    </xf>
    <xf numFmtId="0" fontId="7" fillId="0" borderId="0" xfId="0" applyNumberFormat="1" applyFont="1" applyAlignment="1" applyProtection="1">
      <alignment horizontal="left"/>
    </xf>
    <xf numFmtId="0" fontId="7" fillId="0" borderId="0" xfId="0" applyFont="1" applyProtection="1"/>
    <xf numFmtId="4" fontId="7" fillId="0" borderId="0" xfId="0" applyNumberFormat="1" applyFont="1" applyProtection="1"/>
    <xf numFmtId="0" fontId="8" fillId="0" borderId="0" xfId="0" applyFont="1" applyProtection="1"/>
    <xf numFmtId="0" fontId="7" fillId="0" borderId="0" xfId="0" applyFont="1" applyAlignment="1" applyProtection="1">
      <alignment vertical="top" shrinkToFit="1"/>
    </xf>
    <xf numFmtId="0" fontId="35" fillId="0" borderId="0" xfId="0" applyFont="1" applyProtection="1"/>
    <xf numFmtId="0" fontId="7" fillId="0" borderId="0" xfId="0" applyFont="1" applyAlignment="1" applyProtection="1">
      <alignment horizontal="right"/>
    </xf>
    <xf numFmtId="4" fontId="7" fillId="0" borderId="0" xfId="0" applyNumberFormat="1" applyFont="1" applyAlignment="1" applyProtection="1">
      <alignment horizontal="left"/>
    </xf>
    <xf numFmtId="4" fontId="7" fillId="0" borderId="0" xfId="3" applyNumberFormat="1" applyFont="1" applyFill="1" applyBorder="1" applyAlignment="1" applyProtection="1">
      <alignment horizontal="center"/>
    </xf>
    <xf numFmtId="9" fontId="7" fillId="0" borderId="0" xfId="3" applyFont="1" applyFill="1" applyBorder="1" applyAlignment="1" applyProtection="1">
      <alignment horizontal="center"/>
    </xf>
    <xf numFmtId="4" fontId="7" fillId="0" borderId="5" xfId="0" applyNumberFormat="1" applyFont="1" applyBorder="1" applyProtection="1"/>
    <xf numFmtId="0" fontId="40" fillId="0" borderId="0" xfId="0" applyFont="1" applyProtection="1"/>
    <xf numFmtId="0" fontId="40" fillId="0" borderId="0" xfId="0" applyNumberFormat="1" applyFont="1" applyAlignment="1" applyProtection="1">
      <alignment horizontal="right"/>
    </xf>
    <xf numFmtId="0" fontId="17" fillId="0" borderId="0" xfId="0" applyFont="1" applyAlignment="1" applyProtection="1">
      <alignment horizontal="right"/>
      <protection hidden="1"/>
    </xf>
    <xf numFmtId="4" fontId="17" fillId="0" borderId="0" xfId="0" applyNumberFormat="1" applyFont="1" applyAlignment="1" applyProtection="1">
      <alignment horizontal="right"/>
    </xf>
    <xf numFmtId="0" fontId="17" fillId="0" borderId="0" xfId="0" applyNumberFormat="1" applyFont="1" applyAlignment="1" applyProtection="1">
      <alignment horizontal="right"/>
    </xf>
    <xf numFmtId="0" fontId="9" fillId="0" borderId="0" xfId="0" applyFont="1" applyFill="1" applyAlignment="1" applyProtection="1">
      <alignment horizontal="right"/>
    </xf>
    <xf numFmtId="0" fontId="35" fillId="0" borderId="0" xfId="0" applyNumberFormat="1" applyFont="1" applyBorder="1" applyAlignment="1" applyProtection="1">
      <alignment horizontal="left"/>
      <protection locked="0"/>
    </xf>
    <xf numFmtId="0" fontId="35" fillId="0" borderId="0" xfId="0" quotePrefix="1" applyNumberFormat="1" applyFont="1" applyBorder="1" applyAlignment="1" applyProtection="1">
      <alignment horizontal="left"/>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left"/>
      <protection hidden="1"/>
    </xf>
    <xf numFmtId="0" fontId="7" fillId="0" borderId="0" xfId="1" applyFont="1" applyFill="1" applyBorder="1" applyAlignment="1" applyProtection="1">
      <alignment horizontal="left"/>
      <protection hidden="1"/>
    </xf>
    <xf numFmtId="0" fontId="7" fillId="0" borderId="0" xfId="1" applyFont="1" applyFill="1" applyBorder="1" applyAlignment="1" applyProtection="1">
      <alignment horizontal="left"/>
      <protection locked="0"/>
    </xf>
    <xf numFmtId="0" fontId="48" fillId="0" borderId="7" xfId="0" applyFont="1" applyBorder="1"/>
    <xf numFmtId="0" fontId="0" fillId="0" borderId="7" xfId="0" applyBorder="1"/>
    <xf numFmtId="0" fontId="0" fillId="0" borderId="0" xfId="0" applyAlignment="1">
      <alignment horizontal="center"/>
    </xf>
    <xf numFmtId="0" fontId="7" fillId="5" borderId="0" xfId="0" applyFont="1" applyFill="1" applyAlignment="1" applyProtection="1">
      <alignment vertical="top" wrapText="1"/>
      <protection locked="0"/>
    </xf>
    <xf numFmtId="4" fontId="12" fillId="6" borderId="14" xfId="19" applyNumberFormat="1" applyFont="1" applyFill="1" applyBorder="1" applyAlignment="1" applyProtection="1">
      <alignment horizontal="center" shrinkToFit="1"/>
      <protection hidden="1"/>
    </xf>
    <xf numFmtId="4" fontId="35" fillId="6" borderId="14" xfId="18" applyNumberFormat="1" applyFont="1" applyFill="1" applyBorder="1" applyAlignment="1" applyProtection="1">
      <alignment horizontal="center"/>
      <protection hidden="1"/>
    </xf>
    <xf numFmtId="4" fontId="35" fillId="6" borderId="14" xfId="18" applyNumberFormat="1" applyFont="1" applyFill="1" applyBorder="1" applyProtection="1">
      <protection hidden="1"/>
    </xf>
    <xf numFmtId="4" fontId="35" fillId="6" borderId="14" xfId="19" applyNumberFormat="1" applyFont="1" applyFill="1" applyBorder="1" applyAlignment="1" applyProtection="1">
      <alignment horizontal="center" shrinkToFit="1"/>
      <protection hidden="1"/>
    </xf>
    <xf numFmtId="4" fontId="45" fillId="0" borderId="14" xfId="0" applyNumberFormat="1" applyFont="1" applyBorder="1" applyProtection="1">
      <protection hidden="1"/>
    </xf>
    <xf numFmtId="4" fontId="7" fillId="0" borderId="14" xfId="0" applyNumberFormat="1" applyFont="1" applyBorder="1" applyProtection="1">
      <protection hidden="1"/>
    </xf>
    <xf numFmtId="4" fontId="40" fillId="0" borderId="14" xfId="0" applyNumberFormat="1" applyFont="1" applyBorder="1" applyProtection="1">
      <protection hidden="1"/>
    </xf>
    <xf numFmtId="174" fontId="7" fillId="3" borderId="2" xfId="0" applyNumberFormat="1" applyFont="1" applyFill="1" applyBorder="1" applyAlignment="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left"/>
      <protection hidden="1"/>
    </xf>
    <xf numFmtId="0" fontId="7" fillId="0" borderId="0" xfId="0" applyFont="1" applyAlignment="1" applyProtection="1">
      <alignment shrinkToFit="1"/>
      <protection locked="0"/>
    </xf>
    <xf numFmtId="171" fontId="35" fillId="0" borderId="0" xfId="0" applyNumberFormat="1" applyFont="1" applyFill="1" applyBorder="1" applyAlignment="1" applyProtection="1">
      <alignment horizontal="center" shrinkToFit="1"/>
      <protection hidden="1"/>
    </xf>
    <xf numFmtId="0" fontId="7" fillId="0" borderId="0" xfId="0" applyFont="1" applyBorder="1" applyAlignment="1" applyProtection="1">
      <alignment horizontal="center"/>
      <protection hidden="1"/>
    </xf>
    <xf numFmtId="0" fontId="0" fillId="0" borderId="0" xfId="1" applyFont="1" applyFill="1" applyBorder="1" applyAlignment="1" applyProtection="1">
      <alignment horizontal="left"/>
      <protection locked="0"/>
    </xf>
    <xf numFmtId="0" fontId="12" fillId="0" borderId="0" xfId="1" applyFont="1" applyFill="1" applyBorder="1" applyAlignment="1" applyProtection="1">
      <protection hidden="1"/>
    </xf>
    <xf numFmtId="0" fontId="0" fillId="0" borderId="0" xfId="1" applyFont="1" applyFill="1" applyBorder="1" applyAlignment="1" applyProtection="1">
      <protection hidden="1"/>
    </xf>
    <xf numFmtId="0" fontId="12" fillId="0" borderId="0" xfId="1" applyFont="1" applyFill="1" applyBorder="1" applyAlignment="1" applyProtection="1">
      <alignment horizontal="left" vertical="center" wrapText="1"/>
      <protection hidden="1"/>
    </xf>
    <xf numFmtId="0" fontId="12" fillId="0" borderId="0" xfId="1" applyFont="1" applyFill="1" applyBorder="1" applyAlignment="1" applyProtection="1">
      <alignment wrapText="1"/>
      <protection hidden="1"/>
    </xf>
    <xf numFmtId="0" fontId="0" fillId="0" borderId="0" xfId="1" applyFont="1" applyFill="1" applyBorder="1" applyAlignment="1" applyProtection="1">
      <protection locked="0"/>
    </xf>
    <xf numFmtId="14" fontId="0" fillId="0" borderId="0" xfId="1" applyNumberFormat="1" applyFont="1" applyFill="1" applyBorder="1" applyAlignment="1" applyProtection="1">
      <alignment horizontal="left" wrapText="1"/>
      <protection locked="0" hidden="1"/>
    </xf>
    <xf numFmtId="0" fontId="9" fillId="0" borderId="0" xfId="18" applyFont="1" applyFill="1" applyProtection="1">
      <protection hidden="1"/>
    </xf>
    <xf numFmtId="0" fontId="8" fillId="0" borderId="0" xfId="18" applyFont="1" applyAlignment="1" applyProtection="1">
      <protection hidden="1"/>
    </xf>
    <xf numFmtId="0" fontId="7" fillId="0" borderId="0" xfId="18" applyFont="1" applyAlignment="1" applyProtection="1">
      <protection hidden="1"/>
    </xf>
    <xf numFmtId="1" fontId="8" fillId="0" borderId="0" xfId="18" applyNumberFormat="1" applyFont="1" applyAlignment="1" applyProtection="1">
      <protection hidden="1"/>
    </xf>
    <xf numFmtId="1" fontId="8" fillId="0" borderId="0" xfId="0" applyNumberFormat="1" applyFont="1" applyAlignment="1" applyProtection="1">
      <protection locked="0"/>
    </xf>
    <xf numFmtId="0" fontId="7" fillId="0" borderId="0" xfId="0" applyFont="1" applyAlignment="1" applyProtection="1">
      <protection locked="0"/>
    </xf>
    <xf numFmtId="0" fontId="8" fillId="0" borderId="0" xfId="0" applyFont="1" applyAlignment="1" applyProtection="1">
      <protection locked="0"/>
    </xf>
    <xf numFmtId="1" fontId="8" fillId="0" borderId="0" xfId="18" applyNumberFormat="1" applyFont="1" applyAlignment="1" applyProtection="1">
      <alignment horizontal="left"/>
      <protection hidden="1"/>
    </xf>
    <xf numFmtId="171" fontId="8" fillId="0" borderId="0" xfId="2" applyNumberFormat="1" applyFont="1" applyAlignment="1" applyProtection="1">
      <alignment horizontal="left"/>
      <protection hidden="1"/>
    </xf>
    <xf numFmtId="0" fontId="50" fillId="0" borderId="0" xfId="18" applyFont="1" applyProtection="1">
      <protection hidden="1"/>
    </xf>
    <xf numFmtId="1" fontId="10" fillId="0" borderId="0" xfId="18" applyNumberFormat="1" applyFont="1" applyFill="1" applyBorder="1" applyProtection="1">
      <protection hidden="1"/>
    </xf>
    <xf numFmtId="4" fontId="7" fillId="4" borderId="0" xfId="0" applyNumberFormat="1" applyFont="1" applyFill="1" applyBorder="1" applyProtection="1">
      <protection locked="0"/>
    </xf>
    <xf numFmtId="1" fontId="8" fillId="0" borderId="0" xfId="0" applyNumberFormat="1" applyFont="1" applyAlignment="1" applyProtection="1">
      <alignment horizontal="left"/>
      <protection locked="0"/>
    </xf>
    <xf numFmtId="169" fontId="7" fillId="4" borderId="0" xfId="18" applyNumberFormat="1" applyFont="1" applyFill="1" applyBorder="1" applyProtection="1">
      <protection locked="0"/>
    </xf>
    <xf numFmtId="0" fontId="0" fillId="0" borderId="0" xfId="0" applyNumberFormat="1" applyFont="1" applyAlignment="1" applyProtection="1">
      <alignment horizontal="left"/>
      <protection hidden="1"/>
    </xf>
    <xf numFmtId="171" fontId="8" fillId="0" borderId="0" xfId="2" applyNumberFormat="1" applyFont="1" applyAlignment="1" applyProtection="1">
      <alignment horizontal="left"/>
      <protection locked="0"/>
    </xf>
    <xf numFmtId="14" fontId="7" fillId="0" borderId="0" xfId="0" applyNumberFormat="1" applyFont="1" applyFill="1" applyBorder="1" applyAlignment="1" applyProtection="1">
      <protection locked="0"/>
    </xf>
    <xf numFmtId="14" fontId="7" fillId="0" borderId="0" xfId="0" applyNumberFormat="1" applyFont="1" applyFill="1" applyBorder="1" applyAlignment="1" applyProtection="1">
      <protection locked="0" hidden="1"/>
    </xf>
    <xf numFmtId="0" fontId="7" fillId="0" borderId="0" xfId="0" applyFont="1" applyFill="1" applyBorder="1" applyAlignment="1" applyProtection="1">
      <alignment vertical="top"/>
      <protection locked="0" hidden="1"/>
    </xf>
    <xf numFmtId="0" fontId="7" fillId="0" borderId="0" xfId="18" applyFont="1" applyAlignment="1" applyProtection="1">
      <protection hidden="1"/>
    </xf>
    <xf numFmtId="0" fontId="53" fillId="0" borderId="0" xfId="0" applyFont="1" applyFill="1" applyProtection="1">
      <protection hidden="1"/>
    </xf>
    <xf numFmtId="0" fontId="53" fillId="0" borderId="0" xfId="0" applyFont="1" applyProtection="1">
      <protection hidden="1"/>
    </xf>
    <xf numFmtId="0" fontId="10" fillId="0" borderId="0" xfId="1" applyFont="1" applyBorder="1" applyAlignment="1" applyProtection="1">
      <alignment horizontal="right"/>
      <protection hidden="1"/>
    </xf>
    <xf numFmtId="4" fontId="12" fillId="6" borderId="14" xfId="18" applyNumberFormat="1" applyFont="1" applyFill="1" applyBorder="1" applyProtection="1">
      <protection hidden="1"/>
    </xf>
    <xf numFmtId="175" fontId="12" fillId="6" borderId="14" xfId="18" applyNumberFormat="1" applyFont="1" applyFill="1" applyBorder="1" applyProtection="1">
      <protection hidden="1"/>
    </xf>
    <xf numFmtId="0" fontId="35" fillId="6" borderId="14" xfId="18" applyNumberFormat="1" applyFont="1" applyFill="1" applyBorder="1" applyProtection="1">
      <protection hidden="1"/>
    </xf>
    <xf numFmtId="0" fontId="35" fillId="6" borderId="14" xfId="19" applyNumberFormat="1" applyFont="1" applyFill="1" applyBorder="1" applyAlignment="1" applyProtection="1">
      <alignment horizontal="center" vertical="center" shrinkToFit="1"/>
      <protection hidden="1"/>
    </xf>
    <xf numFmtId="0" fontId="35" fillId="6" borderId="14" xfId="18" applyNumberFormat="1" applyFont="1" applyFill="1" applyBorder="1" applyAlignment="1" applyProtection="1">
      <alignment horizontal="center" vertical="center"/>
      <protection hidden="1"/>
    </xf>
    <xf numFmtId="0" fontId="35" fillId="6" borderId="14" xfId="19" applyNumberFormat="1" applyFont="1" applyFill="1" applyBorder="1" applyAlignment="1" applyProtection="1">
      <alignment horizontal="center" shrinkToFit="1"/>
      <protection hidden="1"/>
    </xf>
    <xf numFmtId="0" fontId="35" fillId="6" borderId="14" xfId="18" applyNumberFormat="1" applyFont="1" applyFill="1" applyBorder="1" applyAlignment="1" applyProtection="1">
      <alignment horizontal="center"/>
      <protection hidden="1"/>
    </xf>
    <xf numFmtId="2" fontId="0" fillId="0" borderId="0" xfId="0" applyNumberFormat="1"/>
    <xf numFmtId="0" fontId="45" fillId="0" borderId="14" xfId="0" applyNumberFormat="1" applyFont="1" applyBorder="1" applyProtection="1">
      <protection hidden="1"/>
    </xf>
    <xf numFmtId="0" fontId="7" fillId="0" borderId="14" xfId="0" applyNumberFormat="1" applyFont="1" applyBorder="1" applyProtection="1">
      <protection hidden="1"/>
    </xf>
    <xf numFmtId="0" fontId="7" fillId="0" borderId="0" xfId="0" applyFont="1" applyAlignment="1" applyProtection="1">
      <alignment horizontal="right"/>
      <protection hidden="1"/>
    </xf>
    <xf numFmtId="0" fontId="7" fillId="0" borderId="0" xfId="0" applyFont="1" applyFill="1" applyBorder="1" applyAlignment="1" applyProtection="1">
      <alignment horizontal="left" vertical="top"/>
      <protection locked="0" hidden="1"/>
    </xf>
    <xf numFmtId="0" fontId="7" fillId="7" borderId="2" xfId="0" applyFont="1" applyFill="1" applyBorder="1" applyAlignment="1" applyProtection="1">
      <alignment horizontal="left"/>
      <protection locked="0"/>
    </xf>
    <xf numFmtId="14" fontId="7" fillId="7" borderId="2" xfId="0" applyNumberFormat="1" applyFont="1" applyFill="1" applyBorder="1" applyAlignment="1" applyProtection="1">
      <protection locked="0"/>
    </xf>
    <xf numFmtId="14" fontId="7" fillId="7" borderId="3" xfId="0" applyNumberFormat="1" applyFont="1" applyFill="1" applyBorder="1" applyAlignment="1" applyProtection="1">
      <protection locked="0"/>
    </xf>
    <xf numFmtId="1" fontId="7" fillId="7" borderId="13" xfId="18" applyNumberFormat="1" applyFont="1" applyFill="1" applyBorder="1" applyAlignment="1" applyProtection="1">
      <alignment horizontal="center"/>
      <protection locked="0"/>
    </xf>
    <xf numFmtId="169" fontId="7" fillId="7" borderId="2" xfId="18" applyNumberFormat="1" applyFont="1" applyFill="1" applyBorder="1" applyProtection="1">
      <protection locked="0"/>
    </xf>
    <xf numFmtId="169" fontId="7" fillId="7" borderId="2" xfId="18" applyNumberFormat="1" applyFont="1" applyFill="1" applyBorder="1" applyAlignment="1" applyProtection="1">
      <alignment horizontal="right"/>
      <protection locked="0" hidden="1"/>
    </xf>
    <xf numFmtId="4" fontId="7" fillId="7" borderId="2" xfId="1" applyNumberFormat="1" applyFont="1" applyFill="1" applyBorder="1" applyProtection="1">
      <protection locked="0"/>
    </xf>
    <xf numFmtId="9" fontId="7" fillId="7" borderId="14" xfId="3" applyFont="1" applyFill="1" applyBorder="1" applyAlignment="1" applyProtection="1">
      <alignment horizontal="center"/>
      <protection locked="0" hidden="1"/>
    </xf>
    <xf numFmtId="0" fontId="14" fillId="7" borderId="6" xfId="0" applyFont="1" applyFill="1" applyBorder="1" applyAlignment="1" applyProtection="1">
      <alignment horizontal="left"/>
      <protection hidden="1"/>
    </xf>
    <xf numFmtId="0" fontId="8" fillId="7" borderId="7" xfId="0" applyFont="1" applyFill="1" applyBorder="1" applyAlignment="1" applyProtection="1">
      <alignment horizontal="centerContinuous"/>
      <protection hidden="1"/>
    </xf>
    <xf numFmtId="0" fontId="7" fillId="7" borderId="7" xfId="0" applyFont="1" applyFill="1" applyBorder="1" applyAlignment="1" applyProtection="1">
      <alignment horizontal="centerContinuous"/>
      <protection hidden="1"/>
    </xf>
    <xf numFmtId="0" fontId="7" fillId="7" borderId="8" xfId="0" applyFont="1" applyFill="1" applyBorder="1" applyAlignment="1" applyProtection="1">
      <alignment horizontal="centerContinuous"/>
      <protection hidden="1"/>
    </xf>
    <xf numFmtId="0" fontId="7" fillId="7" borderId="0" xfId="0" applyFont="1" applyFill="1" applyBorder="1" applyAlignment="1" applyProtection="1">
      <alignment horizontal="centerContinuous"/>
      <protection hidden="1"/>
    </xf>
    <xf numFmtId="0" fontId="7" fillId="7" borderId="10" xfId="0" applyFont="1" applyFill="1" applyBorder="1" applyAlignment="1" applyProtection="1">
      <alignment horizontal="centerContinuous"/>
      <protection hidden="1"/>
    </xf>
    <xf numFmtId="1" fontId="7" fillId="7" borderId="13" xfId="0" applyNumberFormat="1" applyFont="1" applyFill="1" applyBorder="1" applyAlignment="1" applyProtection="1">
      <alignment horizontal="center"/>
      <protection locked="0"/>
    </xf>
    <xf numFmtId="4" fontId="7" fillId="7" borderId="2" xfId="0" applyNumberFormat="1" applyFont="1" applyFill="1" applyBorder="1" applyProtection="1">
      <protection locked="0"/>
    </xf>
    <xf numFmtId="4" fontId="7" fillId="7" borderId="2" xfId="0" applyNumberFormat="1" applyFont="1" applyFill="1" applyBorder="1" applyAlignment="1" applyProtection="1">
      <alignment horizontal="right"/>
      <protection locked="0"/>
    </xf>
    <xf numFmtId="9" fontId="7" fillId="7" borderId="2" xfId="3" applyFont="1" applyFill="1" applyBorder="1" applyProtection="1">
      <protection locked="0"/>
    </xf>
    <xf numFmtId="0" fontId="35" fillId="7" borderId="6" xfId="1" applyFill="1" applyBorder="1" applyProtection="1">
      <protection hidden="1"/>
    </xf>
    <xf numFmtId="0" fontId="35" fillId="7" borderId="7" xfId="1" applyFill="1" applyBorder="1" applyProtection="1">
      <protection hidden="1"/>
    </xf>
    <xf numFmtId="0" fontId="35" fillId="7" borderId="8" xfId="1" applyFill="1" applyBorder="1" applyProtection="1">
      <protection hidden="1"/>
    </xf>
    <xf numFmtId="0" fontId="35" fillId="7" borderId="9" xfId="1" applyFill="1" applyBorder="1" applyProtection="1">
      <protection hidden="1"/>
    </xf>
    <xf numFmtId="0" fontId="35" fillId="7" borderId="0" xfId="1" applyFill="1" applyBorder="1" applyProtection="1">
      <protection hidden="1"/>
    </xf>
    <xf numFmtId="0" fontId="35" fillId="7" borderId="10" xfId="1" applyFill="1" applyBorder="1" applyProtection="1">
      <protection hidden="1"/>
    </xf>
    <xf numFmtId="0" fontId="35" fillId="7" borderId="11" xfId="1" applyFill="1" applyBorder="1" applyProtection="1">
      <protection hidden="1"/>
    </xf>
    <xf numFmtId="0" fontId="35" fillId="7" borderId="5" xfId="1" applyFill="1" applyBorder="1" applyProtection="1">
      <protection hidden="1"/>
    </xf>
    <xf numFmtId="0" fontId="35" fillId="7" borderId="12" xfId="1" applyFill="1" applyBorder="1" applyProtection="1">
      <protection hidden="1"/>
    </xf>
    <xf numFmtId="0" fontId="0" fillId="7" borderId="2" xfId="1" applyFont="1" applyFill="1" applyBorder="1" applyAlignment="1" applyProtection="1">
      <alignment horizontal="left"/>
      <protection locked="0"/>
    </xf>
    <xf numFmtId="167" fontId="0" fillId="7" borderId="2" xfId="1" applyNumberFormat="1" applyFont="1" applyFill="1" applyBorder="1" applyAlignment="1" applyProtection="1">
      <alignment horizontal="right" wrapText="1"/>
      <protection locked="0" hidden="1"/>
    </xf>
    <xf numFmtId="4" fontId="0" fillId="7" borderId="2" xfId="1" applyNumberFormat="1" applyFont="1" applyFill="1" applyBorder="1" applyAlignment="1" applyProtection="1">
      <alignment horizontal="right" wrapText="1"/>
      <protection locked="0" hidden="1"/>
    </xf>
    <xf numFmtId="4" fontId="0" fillId="7" borderId="15" xfId="1" applyNumberFormat="1" applyFont="1" applyFill="1" applyBorder="1" applyAlignment="1" applyProtection="1">
      <alignment horizontal="right" wrapText="1"/>
      <protection locked="0" hidden="1"/>
    </xf>
    <xf numFmtId="0" fontId="7" fillId="7" borderId="2" xfId="1" applyFont="1" applyFill="1" applyBorder="1" applyAlignment="1" applyProtection="1">
      <alignment horizontal="left"/>
      <protection locked="0"/>
    </xf>
    <xf numFmtId="49" fontId="54" fillId="0" borderId="0" xfId="1" applyNumberFormat="1" applyFont="1" applyFill="1" applyBorder="1" applyAlignment="1" applyProtection="1">
      <alignment wrapText="1"/>
      <protection hidden="1"/>
    </xf>
    <xf numFmtId="49" fontId="54" fillId="0" borderId="0" xfId="1" applyNumberFormat="1" applyFont="1" applyBorder="1" applyAlignment="1" applyProtection="1">
      <alignment vertical="top" wrapText="1"/>
      <protection hidden="1"/>
    </xf>
    <xf numFmtId="49" fontId="54" fillId="0" borderId="0" xfId="1" applyNumberFormat="1" applyFont="1" applyFill="1" applyBorder="1" applyAlignment="1" applyProtection="1">
      <alignment horizontal="left" vertical="top" wrapText="1"/>
      <protection locked="0" hidden="1"/>
    </xf>
    <xf numFmtId="49" fontId="2" fillId="0" borderId="0" xfId="1" applyNumberFormat="1" applyFont="1" applyFill="1" applyBorder="1" applyAlignment="1" applyProtection="1">
      <alignment horizontal="left" wrapText="1"/>
      <protection locked="0" hidden="1"/>
    </xf>
    <xf numFmtId="0" fontId="2" fillId="7" borderId="2" xfId="1" applyFont="1" applyFill="1" applyBorder="1" applyAlignment="1" applyProtection="1">
      <alignment horizontal="left"/>
      <protection locked="0"/>
    </xf>
    <xf numFmtId="14" fontId="40" fillId="0" borderId="0" xfId="1" applyNumberFormat="1" applyFont="1" applyFill="1" applyBorder="1" applyAlignment="1" applyProtection="1">
      <alignment horizontal="left" wrapText="1"/>
      <protection locked="0" hidden="1"/>
    </xf>
    <xf numFmtId="4" fontId="2" fillId="7" borderId="2" xfId="1" applyNumberFormat="1" applyFont="1" applyFill="1" applyBorder="1" applyAlignment="1" applyProtection="1">
      <alignment horizontal="right" wrapText="1"/>
      <protection locked="0" hidden="1"/>
    </xf>
    <xf numFmtId="0" fontId="55" fillId="0" borderId="0" xfId="1" applyFont="1" applyBorder="1" applyAlignment="1" applyProtection="1">
      <protection hidden="1"/>
    </xf>
    <xf numFmtId="0" fontId="56" fillId="0" borderId="0" xfId="1" applyFont="1" applyBorder="1" applyAlignment="1" applyProtection="1">
      <protection hidden="1"/>
    </xf>
    <xf numFmtId="0" fontId="54" fillId="0" borderId="0" xfId="1" applyFont="1" applyBorder="1" applyAlignment="1" applyProtection="1">
      <protection hidden="1"/>
    </xf>
    <xf numFmtId="0" fontId="57" fillId="0" borderId="0" xfId="1" applyFont="1" applyBorder="1" applyAlignment="1" applyProtection="1">
      <protection hidden="1"/>
    </xf>
    <xf numFmtId="49" fontId="54" fillId="0" borderId="0" xfId="1" applyNumberFormat="1" applyFont="1" applyBorder="1" applyAlignment="1" applyProtection="1">
      <alignment horizontal="left" vertical="top" wrapText="1"/>
      <protection hidden="1"/>
    </xf>
    <xf numFmtId="0" fontId="2" fillId="0" borderId="0" xfId="1" applyFont="1" applyFill="1" applyBorder="1" applyAlignment="1" applyProtection="1">
      <alignment horizontal="left"/>
      <protection locked="0"/>
    </xf>
    <xf numFmtId="3" fontId="2" fillId="7" borderId="2" xfId="1" applyNumberFormat="1" applyFont="1" applyFill="1" applyBorder="1" applyAlignment="1" applyProtection="1">
      <alignment horizontal="left"/>
      <protection locked="0"/>
    </xf>
    <xf numFmtId="0" fontId="7" fillId="0" borderId="0" xfId="0"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7" fillId="2" borderId="0" xfId="0" applyFont="1" applyFill="1" applyBorder="1" applyAlignment="1" applyProtection="1">
      <alignment horizontal="right"/>
      <protection hidden="1"/>
    </xf>
    <xf numFmtId="167" fontId="7" fillId="7" borderId="2" xfId="0" applyNumberFormat="1" applyFont="1" applyFill="1" applyBorder="1" applyAlignment="1" applyProtection="1">
      <alignment horizontal="left" shrinkToFit="1"/>
      <protection hidden="1"/>
    </xf>
    <xf numFmtId="0" fontId="8" fillId="2" borderId="0" xfId="0" applyFont="1" applyFill="1" applyBorder="1" applyProtection="1">
      <protection hidden="1"/>
    </xf>
    <xf numFmtId="14" fontId="7" fillId="7" borderId="2" xfId="18" applyNumberFormat="1" applyFont="1" applyFill="1" applyBorder="1" applyAlignment="1" applyProtection="1">
      <alignment horizontal="center"/>
      <protection locked="0"/>
    </xf>
    <xf numFmtId="169" fontId="7" fillId="7" borderId="2" xfId="18" applyNumberFormat="1" applyFont="1" applyFill="1" applyBorder="1" applyAlignment="1" applyProtection="1">
      <alignment horizontal="right"/>
      <protection hidden="1"/>
    </xf>
    <xf numFmtId="169" fontId="8" fillId="7" borderId="2" xfId="18" applyNumberFormat="1" applyFont="1" applyFill="1" applyBorder="1" applyProtection="1">
      <protection hidden="1"/>
    </xf>
    <xf numFmtId="169" fontId="8" fillId="7" borderId="5" xfId="18" applyNumberFormat="1" applyFont="1" applyFill="1" applyBorder="1" applyProtection="1">
      <protection hidden="1"/>
    </xf>
    <xf numFmtId="2" fontId="12" fillId="7" borderId="2" xfId="18" applyNumberFormat="1" applyFont="1" applyFill="1" applyBorder="1" applyProtection="1">
      <protection hidden="1"/>
    </xf>
    <xf numFmtId="168" fontId="8" fillId="7" borderId="1" xfId="18" applyNumberFormat="1" applyFont="1" applyFill="1" applyBorder="1" applyProtection="1">
      <protection hidden="1"/>
    </xf>
    <xf numFmtId="4" fontId="7" fillId="7" borderId="2" xfId="0" applyNumberFormat="1" applyFont="1" applyFill="1" applyBorder="1" applyAlignment="1" applyProtection="1">
      <alignment horizontal="center"/>
      <protection locked="0"/>
    </xf>
    <xf numFmtId="4" fontId="8" fillId="7" borderId="2" xfId="0" applyNumberFormat="1" applyFont="1" applyFill="1" applyBorder="1" applyProtection="1">
      <protection locked="0"/>
    </xf>
    <xf numFmtId="4" fontId="8" fillId="7" borderId="5" xfId="0" applyNumberFormat="1" applyFont="1" applyFill="1" applyBorder="1" applyProtection="1">
      <protection locked="0"/>
    </xf>
    <xf numFmtId="14" fontId="0" fillId="7" borderId="2" xfId="0" applyNumberFormat="1" applyFont="1" applyFill="1" applyBorder="1" applyAlignment="1" applyProtection="1">
      <alignment horizontal="center"/>
      <protection hidden="1"/>
    </xf>
    <xf numFmtId="169" fontId="35" fillId="7" borderId="2" xfId="0" applyNumberFormat="1" applyFont="1" applyFill="1" applyBorder="1" applyAlignment="1" applyProtection="1">
      <alignment horizontal="right"/>
      <protection locked="0" hidden="1"/>
    </xf>
    <xf numFmtId="169" fontId="0" fillId="7" borderId="2" xfId="0" applyNumberFormat="1" applyFont="1" applyFill="1" applyBorder="1" applyProtection="1">
      <protection hidden="1"/>
    </xf>
    <xf numFmtId="169" fontId="35" fillId="7" borderId="2" xfId="0" applyNumberFormat="1" applyFont="1" applyFill="1" applyBorder="1" applyProtection="1">
      <protection hidden="1"/>
    </xf>
    <xf numFmtId="169" fontId="12" fillId="7" borderId="1" xfId="0" applyNumberFormat="1" applyFont="1" applyFill="1" applyBorder="1" applyProtection="1">
      <protection hidden="1"/>
    </xf>
    <xf numFmtId="0" fontId="58" fillId="0" borderId="0" xfId="0" quotePrefix="1" applyNumberFormat="1" applyFont="1" applyAlignment="1" applyProtection="1">
      <alignment horizontal="right"/>
      <protection hidden="1"/>
    </xf>
    <xf numFmtId="1" fontId="58" fillId="0" borderId="0" xfId="0" quotePrefix="1" applyNumberFormat="1" applyFont="1" applyAlignment="1" applyProtection="1">
      <alignment horizontal="right"/>
      <protection hidden="1"/>
    </xf>
    <xf numFmtId="1" fontId="58" fillId="0" borderId="0" xfId="0" quotePrefix="1" applyNumberFormat="1" applyFont="1" applyAlignment="1" applyProtection="1">
      <alignment horizontal="right" vertical="top"/>
      <protection hidden="1"/>
    </xf>
    <xf numFmtId="0" fontId="0" fillId="0" borderId="0" xfId="0" quotePrefix="1" applyFont="1"/>
    <xf numFmtId="4" fontId="7" fillId="7" borderId="2" xfId="0" applyNumberFormat="1" applyFont="1" applyFill="1" applyBorder="1" applyAlignment="1" applyProtection="1">
      <alignment shrinkToFit="1"/>
      <protection locked="0"/>
    </xf>
    <xf numFmtId="170" fontId="49" fillId="7" borderId="2" xfId="0" applyNumberFormat="1" applyFont="1" applyFill="1" applyBorder="1" applyAlignment="1" applyProtection="1">
      <alignment shrinkToFit="1"/>
      <protection locked="0"/>
    </xf>
    <xf numFmtId="170" fontId="7" fillId="7" borderId="2" xfId="0" applyNumberFormat="1" applyFont="1" applyFill="1" applyBorder="1" applyAlignment="1" applyProtection="1">
      <alignment shrinkToFit="1"/>
      <protection locked="0"/>
    </xf>
    <xf numFmtId="4" fontId="7" fillId="0" borderId="0" xfId="0" applyNumberFormat="1" applyFont="1" applyFill="1" applyBorder="1" applyProtection="1">
      <protection locked="0"/>
    </xf>
    <xf numFmtId="4" fontId="7" fillId="0" borderId="0" xfId="0" applyNumberFormat="1" applyFont="1" applyAlignment="1" applyProtection="1">
      <alignment horizontal="right"/>
    </xf>
    <xf numFmtId="4" fontId="7" fillId="0" borderId="0" xfId="0" applyNumberFormat="1" applyFont="1" applyProtection="1">
      <protection hidden="1"/>
    </xf>
    <xf numFmtId="4" fontId="9" fillId="0" borderId="0" xfId="0" applyNumberFormat="1" applyFont="1" applyFill="1" applyProtection="1"/>
    <xf numFmtId="4" fontId="17" fillId="0" borderId="0" xfId="0" quotePrefix="1" applyNumberFormat="1" applyFont="1" applyAlignment="1" applyProtection="1">
      <alignment horizontal="center"/>
    </xf>
    <xf numFmtId="4" fontId="8" fillId="0" borderId="0" xfId="0" applyNumberFormat="1" applyFont="1" applyProtection="1"/>
    <xf numFmtId="4" fontId="8" fillId="7" borderId="1" xfId="0" applyNumberFormat="1" applyFont="1" applyFill="1" applyBorder="1" applyProtection="1">
      <protection locked="0"/>
    </xf>
    <xf numFmtId="4" fontId="7" fillId="0" borderId="1" xfId="0" applyNumberFormat="1" applyFont="1" applyBorder="1" applyProtection="1"/>
    <xf numFmtId="4" fontId="35" fillId="6" borderId="14" xfId="41" applyNumberFormat="1" applyFont="1" applyFill="1" applyBorder="1" applyAlignment="1" applyProtection="1">
      <alignment horizontal="center" shrinkToFit="1"/>
      <protection hidden="1"/>
    </xf>
    <xf numFmtId="4" fontId="35" fillId="6" borderId="14" xfId="47" applyNumberFormat="1" applyFont="1" applyFill="1" applyBorder="1" applyProtection="1">
      <protection hidden="1"/>
    </xf>
    <xf numFmtId="0" fontId="14" fillId="0" borderId="0" xfId="53" applyFont="1" applyProtection="1"/>
    <xf numFmtId="0" fontId="0" fillId="0" borderId="0" xfId="53" applyFont="1" applyProtection="1"/>
    <xf numFmtId="4" fontId="0" fillId="0" borderId="0" xfId="53" applyNumberFormat="1" applyFont="1" applyProtection="1"/>
    <xf numFmtId="4" fontId="0" fillId="0" borderId="0" xfId="53" applyNumberFormat="1" applyFont="1" applyFill="1" applyProtection="1"/>
    <xf numFmtId="0" fontId="35" fillId="0" borderId="0" xfId="54"/>
    <xf numFmtId="0" fontId="8" fillId="0" borderId="0" xfId="53" applyFont="1" applyProtection="1"/>
    <xf numFmtId="0" fontId="0" fillId="0" borderId="5" xfId="53" applyFont="1" applyBorder="1" applyProtection="1"/>
    <xf numFmtId="4" fontId="0" fillId="0" borderId="5" xfId="53" applyNumberFormat="1" applyFont="1" applyBorder="1" applyProtection="1"/>
    <xf numFmtId="0" fontId="0" fillId="0" borderId="0" xfId="53" applyFont="1" applyFill="1" applyProtection="1"/>
    <xf numFmtId="0" fontId="13" fillId="0" borderId="0" xfId="53" applyFont="1" applyProtection="1"/>
    <xf numFmtId="0" fontId="12" fillId="0" borderId="0" xfId="53" applyFont="1" applyProtection="1"/>
    <xf numFmtId="0" fontId="12" fillId="0" borderId="0" xfId="53" applyFont="1" applyFill="1" applyProtection="1"/>
    <xf numFmtId="4" fontId="12" fillId="0" borderId="0" xfId="53" applyNumberFormat="1" applyFont="1" applyFill="1" applyBorder="1" applyProtection="1"/>
    <xf numFmtId="4" fontId="12" fillId="0" borderId="0" xfId="53" applyNumberFormat="1" applyFont="1" applyFill="1" applyProtection="1"/>
    <xf numFmtId="4" fontId="12" fillId="0" borderId="0" xfId="53" applyNumberFormat="1" applyFont="1" applyProtection="1"/>
    <xf numFmtId="4" fontId="0" fillId="0" borderId="0" xfId="53" applyNumberFormat="1" applyFont="1" applyFill="1" applyBorder="1" applyProtection="1"/>
    <xf numFmtId="4" fontId="0" fillId="0" borderId="0" xfId="53" applyNumberFormat="1" applyFont="1" applyFill="1" applyBorder="1" applyProtection="1">
      <protection locked="0"/>
    </xf>
    <xf numFmtId="4" fontId="0" fillId="3" borderId="2" xfId="53" applyNumberFormat="1" applyFont="1" applyFill="1" applyBorder="1" applyProtection="1">
      <protection locked="0"/>
    </xf>
    <xf numFmtId="0" fontId="0" fillId="3" borderId="2" xfId="53" applyFont="1" applyFill="1" applyBorder="1" applyAlignment="1" applyProtection="1">
      <alignment horizontal="center"/>
      <protection locked="0"/>
    </xf>
    <xf numFmtId="0" fontId="0" fillId="0" borderId="0" xfId="53" quotePrefix="1" applyFont="1" applyProtection="1"/>
    <xf numFmtId="4" fontId="0" fillId="3" borderId="15" xfId="53" applyNumberFormat="1" applyFont="1" applyFill="1" applyBorder="1" applyProtection="1">
      <protection locked="0"/>
    </xf>
    <xf numFmtId="0" fontId="0" fillId="3" borderId="2" xfId="53" applyFont="1" applyFill="1" applyBorder="1" applyProtection="1">
      <protection locked="0"/>
    </xf>
    <xf numFmtId="0" fontId="0" fillId="3" borderId="2" xfId="53" applyFont="1" applyFill="1" applyBorder="1" applyProtection="1"/>
    <xf numFmtId="0" fontId="12" fillId="0" borderId="0" xfId="53" applyFont="1"/>
    <xf numFmtId="0" fontId="8" fillId="0" borderId="0" xfId="53" applyFont="1" applyFill="1" applyProtection="1"/>
    <xf numFmtId="4" fontId="8" fillId="0" borderId="0" xfId="53" applyNumberFormat="1" applyFont="1" applyFill="1" applyBorder="1" applyProtection="1"/>
    <xf numFmtId="4" fontId="8" fillId="0" borderId="0" xfId="53" applyNumberFormat="1" applyFont="1" applyProtection="1"/>
    <xf numFmtId="0" fontId="35" fillId="0" borderId="0" xfId="53" applyFont="1" applyProtection="1"/>
    <xf numFmtId="0" fontId="0" fillId="3" borderId="15" xfId="53" applyFont="1" applyFill="1" applyBorder="1" applyProtection="1">
      <protection locked="0"/>
    </xf>
    <xf numFmtId="0" fontId="0" fillId="4" borderId="0" xfId="53" applyFont="1" applyFill="1" applyProtection="1"/>
    <xf numFmtId="4" fontId="0" fillId="4" borderId="0" xfId="53" applyNumberFormat="1" applyFont="1" applyFill="1" applyBorder="1" applyProtection="1">
      <protection locked="0"/>
    </xf>
    <xf numFmtId="0" fontId="0" fillId="4" borderId="0" xfId="53" applyFont="1" applyFill="1"/>
    <xf numFmtId="0" fontId="0" fillId="0" borderId="0" xfId="53" applyFont="1" applyFill="1" applyBorder="1" applyProtection="1">
      <protection locked="0"/>
    </xf>
    <xf numFmtId="0" fontId="0" fillId="0" borderId="0" xfId="53" applyFont="1" applyBorder="1"/>
    <xf numFmtId="0" fontId="35" fillId="0" borderId="0" xfId="54" applyFill="1"/>
    <xf numFmtId="4" fontId="0" fillId="0" borderId="0" xfId="53" applyNumberFormat="1" applyFont="1" applyFill="1" applyBorder="1"/>
    <xf numFmtId="4" fontId="0" fillId="0" borderId="0" xfId="53" applyNumberFormat="1" applyFont="1" applyFill="1"/>
    <xf numFmtId="4" fontId="0" fillId="0" borderId="0" xfId="53" applyNumberFormat="1" applyFont="1"/>
    <xf numFmtId="0" fontId="0" fillId="0" borderId="0" xfId="53" applyFont="1"/>
    <xf numFmtId="0" fontId="8" fillId="0" borderId="0" xfId="53" applyFont="1"/>
    <xf numFmtId="4" fontId="8" fillId="0" borderId="0" xfId="53" applyNumberFormat="1" applyFont="1" applyFill="1" applyProtection="1"/>
    <xf numFmtId="0" fontId="13" fillId="0" borderId="5" xfId="53" applyFont="1" applyBorder="1" applyProtection="1"/>
    <xf numFmtId="0" fontId="13" fillId="0" borderId="5" xfId="53" applyFont="1" applyFill="1" applyBorder="1" applyProtection="1"/>
    <xf numFmtId="4" fontId="13" fillId="0" borderId="5" xfId="53" applyNumberFormat="1" applyFont="1" applyFill="1" applyBorder="1" applyProtection="1"/>
    <xf numFmtId="4" fontId="13" fillId="0" borderId="5" xfId="53" applyNumberFormat="1" applyFont="1" applyBorder="1" applyProtection="1"/>
    <xf numFmtId="2" fontId="0" fillId="0" borderId="0" xfId="53" applyNumberFormat="1" applyFont="1"/>
    <xf numFmtId="0" fontId="11" fillId="0" borderId="0" xfId="53" applyFont="1" applyProtection="1"/>
    <xf numFmtId="4" fontId="0" fillId="0" borderId="19" xfId="53" applyNumberFormat="1" applyFont="1" applyFill="1" applyBorder="1" applyProtection="1">
      <protection locked="0"/>
    </xf>
    <xf numFmtId="0" fontId="12" fillId="0" borderId="5" xfId="53" applyFont="1" applyBorder="1" applyProtection="1"/>
    <xf numFmtId="4" fontId="12" fillId="0" borderId="5" xfId="53" applyNumberFormat="1" applyFont="1" applyBorder="1" applyProtection="1"/>
    <xf numFmtId="4" fontId="12" fillId="0" borderId="5" xfId="53" applyNumberFormat="1" applyFont="1" applyFill="1" applyBorder="1" applyProtection="1"/>
    <xf numFmtId="168" fontId="13" fillId="0" borderId="5" xfId="53" applyNumberFormat="1" applyFont="1" applyBorder="1" applyProtection="1"/>
    <xf numFmtId="173" fontId="35" fillId="0" borderId="0" xfId="41"/>
    <xf numFmtId="4" fontId="8" fillId="0" borderId="1" xfId="0" applyNumberFormat="1" applyFont="1" applyFill="1" applyBorder="1" applyProtection="1">
      <protection locked="0"/>
    </xf>
    <xf numFmtId="1" fontId="58" fillId="0" borderId="0" xfId="55" quotePrefix="1" applyNumberFormat="1" applyFont="1" applyAlignment="1" applyProtection="1">
      <alignment horizontal="right"/>
      <protection hidden="1"/>
    </xf>
    <xf numFmtId="0" fontId="0" fillId="0" borderId="0" xfId="55" applyFont="1"/>
    <xf numFmtId="0" fontId="7" fillId="0" borderId="0" xfId="55" applyFont="1" applyProtection="1">
      <protection hidden="1"/>
    </xf>
    <xf numFmtId="0" fontId="40" fillId="0" borderId="0" xfId="55" applyFont="1" applyProtection="1">
      <protection hidden="1"/>
    </xf>
    <xf numFmtId="0" fontId="1" fillId="0" borderId="0" xfId="55" applyFont="1" applyAlignment="1" applyProtection="1">
      <alignment horizontal="center"/>
      <protection hidden="1"/>
    </xf>
    <xf numFmtId="0" fontId="35" fillId="0" borderId="0" xfId="55"/>
    <xf numFmtId="1" fontId="7" fillId="0" borderId="0" xfId="55" applyNumberFormat="1" applyFont="1" applyAlignment="1" applyProtection="1">
      <alignment horizontal="right"/>
      <protection hidden="1"/>
    </xf>
    <xf numFmtId="0" fontId="0" fillId="0" borderId="0" xfId="55" quotePrefix="1" applyFont="1"/>
    <xf numFmtId="1" fontId="7" fillId="0" borderId="0" xfId="55" applyNumberFormat="1" applyFont="1" applyProtection="1">
      <protection hidden="1"/>
    </xf>
    <xf numFmtId="0" fontId="0" fillId="0" borderId="0" xfId="55" quotePrefix="1" applyFont="1" applyAlignment="1">
      <alignment horizontal="left" wrapText="1"/>
    </xf>
    <xf numFmtId="4" fontId="8" fillId="0" borderId="0" xfId="0" applyNumberFormat="1" applyFont="1" applyFill="1" applyBorder="1" applyProtection="1">
      <protection locked="0"/>
    </xf>
    <xf numFmtId="0" fontId="10" fillId="0" borderId="0" xfId="0" applyFont="1" applyAlignment="1" applyProtection="1">
      <alignment horizontal="left" vertical="top" wrapText="1"/>
      <protection hidden="1"/>
    </xf>
    <xf numFmtId="14" fontId="7" fillId="7" borderId="2" xfId="0" applyNumberFormat="1" applyFont="1" applyFill="1" applyBorder="1" applyAlignment="1" applyProtection="1">
      <alignment horizontal="left" vertical="top"/>
      <protection locked="0" hidden="1"/>
    </xf>
    <xf numFmtId="0" fontId="7" fillId="7" borderId="2" xfId="0" applyFont="1" applyFill="1" applyBorder="1" applyAlignment="1" applyProtection="1">
      <alignment horizontal="left" vertical="top"/>
      <protection locked="0" hidden="1"/>
    </xf>
    <xf numFmtId="0" fontId="7" fillId="0" borderId="2" xfId="0" applyFont="1" applyFill="1" applyBorder="1" applyAlignment="1" applyProtection="1">
      <alignment horizontal="left" vertical="top"/>
      <protection hidden="1"/>
    </xf>
    <xf numFmtId="0" fontId="7" fillId="7" borderId="2" xfId="0" applyFont="1" applyFill="1" applyBorder="1" applyAlignment="1" applyProtection="1">
      <alignment horizontal="left" vertical="top"/>
      <protection hidden="1"/>
    </xf>
    <xf numFmtId="0" fontId="7" fillId="7" borderId="3" xfId="0" applyFont="1" applyFill="1" applyBorder="1" applyAlignment="1" applyProtection="1">
      <alignment horizontal="left"/>
      <protection locked="0"/>
    </xf>
    <xf numFmtId="0" fontId="7" fillId="7" borderId="2" xfId="0" applyFont="1" applyFill="1" applyBorder="1" applyAlignment="1" applyProtection="1">
      <alignment horizontal="left"/>
      <protection locked="0"/>
    </xf>
    <xf numFmtId="0" fontId="7" fillId="7" borderId="4" xfId="0" applyFont="1" applyFill="1" applyBorder="1" applyAlignment="1" applyProtection="1">
      <alignment horizontal="left"/>
      <protection locked="0"/>
    </xf>
    <xf numFmtId="166" fontId="7" fillId="7" borderId="3" xfId="0" applyNumberFormat="1" applyFont="1" applyFill="1" applyBorder="1" applyAlignment="1" applyProtection="1">
      <alignment horizontal="left"/>
      <protection locked="0"/>
    </xf>
    <xf numFmtId="166" fontId="7" fillId="7" borderId="4" xfId="0" applyNumberFormat="1" applyFont="1" applyFill="1" applyBorder="1" applyAlignment="1" applyProtection="1">
      <alignment horizontal="left"/>
      <protection locked="0"/>
    </xf>
    <xf numFmtId="167" fontId="7" fillId="7" borderId="3" xfId="0" applyNumberFormat="1" applyFont="1" applyFill="1" applyBorder="1" applyAlignment="1" applyProtection="1">
      <alignment horizontal="left"/>
      <protection locked="0"/>
    </xf>
    <xf numFmtId="167" fontId="7" fillId="7" borderId="2" xfId="0" applyNumberFormat="1" applyFont="1" applyFill="1" applyBorder="1" applyAlignment="1" applyProtection="1">
      <alignment horizontal="left"/>
      <protection locked="0"/>
    </xf>
    <xf numFmtId="14" fontId="7" fillId="7" borderId="2" xfId="0" applyNumberFormat="1" applyFont="1" applyFill="1" applyBorder="1" applyAlignment="1" applyProtection="1">
      <alignment horizontal="left"/>
      <protection locked="0"/>
    </xf>
    <xf numFmtId="0" fontId="7" fillId="7" borderId="0" xfId="0" applyFont="1" applyFill="1" applyAlignment="1" applyProtection="1">
      <alignment horizontal="left" vertical="top" wrapText="1"/>
      <protection locked="0"/>
    </xf>
    <xf numFmtId="168" fontId="8" fillId="7" borderId="2" xfId="47" applyNumberFormat="1" applyFont="1" applyFill="1" applyBorder="1" applyAlignment="1" applyProtection="1">
      <alignment horizontal="right"/>
      <protection hidden="1"/>
    </xf>
    <xf numFmtId="0" fontId="7" fillId="0" borderId="0" xfId="0" applyFont="1" applyBorder="1" applyAlignment="1" applyProtection="1">
      <alignment horizontal="left"/>
      <protection hidden="1"/>
    </xf>
    <xf numFmtId="167" fontId="7" fillId="7" borderId="3" xfId="0" applyNumberFormat="1" applyFont="1" applyFill="1" applyBorder="1" applyAlignment="1" applyProtection="1">
      <alignment horizontal="center"/>
      <protection locked="0"/>
    </xf>
    <xf numFmtId="167" fontId="7" fillId="7" borderId="2" xfId="0" applyNumberFormat="1" applyFont="1" applyFill="1" applyBorder="1" applyAlignment="1" applyProtection="1">
      <alignment horizontal="center"/>
      <protection locked="0"/>
    </xf>
    <xf numFmtId="167" fontId="7" fillId="7" borderId="4" xfId="0" applyNumberFormat="1" applyFont="1" applyFill="1" applyBorder="1" applyAlignment="1" applyProtection="1">
      <alignment horizontal="center"/>
      <protection locked="0"/>
    </xf>
    <xf numFmtId="14" fontId="7" fillId="7" borderId="2" xfId="0" applyNumberFormat="1" applyFont="1" applyFill="1" applyBorder="1" applyAlignment="1" applyProtection="1">
      <alignment horizontal="center"/>
      <protection locked="0"/>
    </xf>
    <xf numFmtId="0" fontId="14" fillId="7" borderId="6" xfId="0" applyFont="1" applyFill="1" applyBorder="1" applyAlignment="1" applyProtection="1">
      <alignment horizontal="center"/>
      <protection hidden="1"/>
    </xf>
    <xf numFmtId="0" fontId="14" fillId="7" borderId="7" xfId="0" applyFont="1" applyFill="1" applyBorder="1" applyAlignment="1" applyProtection="1">
      <alignment horizontal="center"/>
      <protection hidden="1"/>
    </xf>
    <xf numFmtId="0" fontId="14" fillId="7" borderId="8" xfId="0" applyFont="1" applyFill="1" applyBorder="1" applyAlignment="1" applyProtection="1">
      <alignment horizontal="center"/>
      <protection hidden="1"/>
    </xf>
    <xf numFmtId="0" fontId="12" fillId="7" borderId="11" xfId="0" applyFont="1" applyFill="1" applyBorder="1" applyAlignment="1" applyProtection="1">
      <alignment horizontal="center" vertical="top" wrapText="1"/>
      <protection hidden="1"/>
    </xf>
    <xf numFmtId="0" fontId="12" fillId="7" borderId="5" xfId="0" applyFont="1" applyFill="1" applyBorder="1" applyAlignment="1" applyProtection="1">
      <alignment horizontal="center" vertical="top" wrapText="1"/>
      <protection hidden="1"/>
    </xf>
    <xf numFmtId="0" fontId="12" fillId="7" borderId="12" xfId="0" applyFont="1" applyFill="1" applyBorder="1" applyAlignment="1" applyProtection="1">
      <alignment horizontal="center" vertical="top" wrapText="1"/>
      <protection hidden="1"/>
    </xf>
    <xf numFmtId="0" fontId="10" fillId="0" borderId="0" xfId="0" applyFont="1" applyBorder="1" applyAlignment="1" applyProtection="1">
      <alignment horizontal="center" vertical="center"/>
      <protection hidden="1"/>
    </xf>
    <xf numFmtId="0" fontId="7" fillId="7" borderId="2" xfId="0" applyFont="1" applyFill="1" applyBorder="1" applyAlignment="1" applyProtection="1">
      <alignment horizontal="left"/>
      <protection locked="0" hidden="1"/>
    </xf>
    <xf numFmtId="0" fontId="7" fillId="7" borderId="2" xfId="0" applyNumberFormat="1" applyFont="1" applyFill="1" applyBorder="1" applyAlignment="1" applyProtection="1">
      <alignment horizontal="left"/>
      <protection locked="0"/>
    </xf>
    <xf numFmtId="0" fontId="0" fillId="7" borderId="2" xfId="0" applyFont="1" applyFill="1" applyBorder="1" applyAlignment="1" applyProtection="1">
      <alignment horizontal="left" shrinkToFit="1"/>
      <protection locked="0"/>
    </xf>
    <xf numFmtId="0" fontId="7" fillId="0" borderId="0" xfId="0" applyFont="1" applyAlignment="1" applyProtection="1">
      <alignment horizontal="left"/>
      <protection hidden="1"/>
    </xf>
    <xf numFmtId="14" fontId="7" fillId="0" borderId="0" xfId="0" applyNumberFormat="1" applyFont="1" applyFill="1" applyBorder="1" applyAlignment="1" applyProtection="1">
      <alignment horizontal="center"/>
      <protection locked="0"/>
    </xf>
    <xf numFmtId="14" fontId="7" fillId="0" borderId="0" xfId="0" applyNumberFormat="1" applyFont="1" applyFill="1" applyBorder="1" applyAlignment="1" applyProtection="1">
      <alignment horizontal="left"/>
      <protection locked="0"/>
    </xf>
    <xf numFmtId="0" fontId="8" fillId="0" borderId="0" xfId="0" applyFont="1" applyAlignment="1" applyProtection="1">
      <alignment horizontal="left"/>
      <protection hidden="1"/>
    </xf>
    <xf numFmtId="0" fontId="7" fillId="7" borderId="15" xfId="0" applyFont="1" applyFill="1" applyBorder="1" applyAlignment="1" applyProtection="1">
      <alignment horizontal="left" vertical="top"/>
      <protection locked="0" hidden="1"/>
    </xf>
    <xf numFmtId="0" fontId="7" fillId="0" borderId="2" xfId="0" applyFont="1" applyFill="1" applyBorder="1" applyAlignment="1" applyProtection="1">
      <alignment horizontal="left"/>
      <protection locked="0"/>
    </xf>
    <xf numFmtId="0" fontId="7" fillId="7" borderId="9" xfId="0" applyFont="1" applyFill="1" applyBorder="1" applyAlignment="1" applyProtection="1">
      <alignment horizontal="center"/>
      <protection hidden="1"/>
    </xf>
    <xf numFmtId="0" fontId="7" fillId="7" borderId="0" xfId="0" applyFont="1" applyFill="1" applyBorder="1" applyAlignment="1" applyProtection="1">
      <alignment horizontal="center"/>
      <protection hidden="1"/>
    </xf>
    <xf numFmtId="0" fontId="7" fillId="7" borderId="10" xfId="0" applyFont="1" applyFill="1" applyBorder="1" applyAlignment="1" applyProtection="1">
      <alignment horizontal="center"/>
      <protection hidden="1"/>
    </xf>
    <xf numFmtId="0" fontId="7" fillId="7" borderId="11" xfId="18" applyFont="1" applyFill="1" applyBorder="1" applyAlignment="1" applyProtection="1">
      <alignment horizontal="center"/>
      <protection hidden="1"/>
    </xf>
    <xf numFmtId="0" fontId="7" fillId="7" borderId="5" xfId="18" applyFont="1" applyFill="1" applyBorder="1" applyAlignment="1" applyProtection="1">
      <alignment horizontal="center"/>
      <protection hidden="1"/>
    </xf>
    <xf numFmtId="0" fontId="7" fillId="7" borderId="12" xfId="18" applyFont="1" applyFill="1" applyBorder="1" applyAlignment="1" applyProtection="1">
      <alignment horizontal="center"/>
      <protection hidden="1"/>
    </xf>
    <xf numFmtId="0" fontId="35" fillId="7" borderId="2" xfId="1" applyFont="1" applyFill="1" applyBorder="1" applyAlignment="1" applyProtection="1">
      <alignment horizontal="left"/>
      <protection locked="0"/>
    </xf>
    <xf numFmtId="0" fontId="10" fillId="0" borderId="0" xfId="18" applyFont="1" applyBorder="1" applyAlignment="1" applyProtection="1">
      <alignment horizontal="center" vertical="center"/>
      <protection hidden="1"/>
    </xf>
    <xf numFmtId="169" fontId="7" fillId="7" borderId="2" xfId="18" applyNumberFormat="1" applyFont="1" applyFill="1" applyBorder="1" applyAlignment="1" applyProtection="1">
      <alignment horizontal="left"/>
      <protection hidden="1"/>
    </xf>
    <xf numFmtId="1" fontId="8" fillId="0" borderId="0" xfId="18" applyNumberFormat="1" applyFont="1" applyAlignment="1" applyProtection="1">
      <protection hidden="1"/>
    </xf>
    <xf numFmtId="0" fontId="7" fillId="0" borderId="0" xfId="18" applyFont="1" applyAlignment="1" applyProtection="1">
      <protection hidden="1"/>
    </xf>
    <xf numFmtId="169" fontId="7" fillId="7" borderId="2" xfId="18" applyNumberFormat="1" applyFont="1" applyFill="1" applyBorder="1" applyAlignment="1" applyProtection="1">
      <alignment horizontal="left"/>
      <protection locked="0"/>
    </xf>
    <xf numFmtId="0" fontId="7" fillId="0" borderId="0" xfId="18" applyFont="1" applyAlignment="1" applyProtection="1">
      <alignment horizontal="center" vertical="top" shrinkToFit="1"/>
      <protection hidden="1"/>
    </xf>
    <xf numFmtId="0" fontId="0" fillId="7" borderId="2" xfId="18" applyFont="1" applyFill="1" applyBorder="1" applyAlignment="1" applyProtection="1">
      <alignment horizontal="left"/>
      <protection locked="0"/>
    </xf>
    <xf numFmtId="0" fontId="0" fillId="7" borderId="15" xfId="18" applyFont="1" applyFill="1" applyBorder="1" applyAlignment="1" applyProtection="1">
      <alignment horizontal="left"/>
      <protection locked="0"/>
    </xf>
    <xf numFmtId="0" fontId="35" fillId="7" borderId="2" xfId="0" applyFont="1" applyFill="1" applyBorder="1" applyAlignment="1" applyProtection="1">
      <alignment horizontal="left"/>
      <protection locked="0"/>
    </xf>
    <xf numFmtId="0" fontId="7" fillId="0" borderId="0" xfId="0" applyFont="1" applyAlignment="1" applyProtection="1">
      <alignment horizontal="left" vertical="top" wrapText="1"/>
      <protection hidden="1"/>
    </xf>
    <xf numFmtId="0" fontId="35" fillId="7" borderId="15" xfId="0" applyFont="1" applyFill="1" applyBorder="1" applyAlignment="1" applyProtection="1">
      <alignment horizontal="left"/>
      <protection locked="0"/>
    </xf>
    <xf numFmtId="0" fontId="0" fillId="0" borderId="0" xfId="0" applyFont="1" applyAlignment="1">
      <alignment horizontal="left" wrapText="1"/>
    </xf>
    <xf numFmtId="0" fontId="0" fillId="0" borderId="0" xfId="0" quotePrefix="1" applyFont="1" applyAlignment="1" applyProtection="1">
      <alignment horizontal="left" vertical="top" wrapText="1"/>
      <protection hidden="1"/>
    </xf>
    <xf numFmtId="0" fontId="59" fillId="0" borderId="0" xfId="52" applyFont="1" applyAlignment="1" applyProtection="1">
      <alignment horizontal="left"/>
      <protection hidden="1"/>
    </xf>
    <xf numFmtId="0" fontId="0" fillId="0" borderId="0" xfId="0" applyFont="1" applyAlignment="1" applyProtection="1">
      <alignment horizontal="left"/>
      <protection hidden="1"/>
    </xf>
    <xf numFmtId="0" fontId="0" fillId="0" borderId="0" xfId="55" quotePrefix="1" applyFont="1" applyAlignment="1">
      <alignment horizontal="left"/>
    </xf>
    <xf numFmtId="0" fontId="0" fillId="0" borderId="0" xfId="55" quotePrefix="1" applyFont="1" applyAlignment="1">
      <alignment horizontal="left" wrapText="1"/>
    </xf>
    <xf numFmtId="0" fontId="7" fillId="7" borderId="9" xfId="0" applyFont="1" applyFill="1" applyBorder="1" applyAlignment="1" applyProtection="1">
      <alignment horizontal="left"/>
      <protection hidden="1"/>
    </xf>
    <xf numFmtId="0" fontId="7" fillId="7" borderId="0" xfId="0" applyFont="1" applyFill="1" applyBorder="1" applyAlignment="1" applyProtection="1">
      <alignment horizontal="left"/>
      <protection hidden="1"/>
    </xf>
    <xf numFmtId="0" fontId="7" fillId="7" borderId="11" xfId="0" applyFont="1" applyFill="1" applyBorder="1" applyAlignment="1" applyProtection="1">
      <alignment horizontal="left" vertical="top"/>
      <protection hidden="1"/>
    </xf>
    <xf numFmtId="0" fontId="7" fillId="7" borderId="5" xfId="0" applyFont="1" applyFill="1" applyBorder="1" applyAlignment="1" applyProtection="1">
      <alignment horizontal="left" vertical="top"/>
      <protection hidden="1"/>
    </xf>
    <xf numFmtId="0" fontId="7" fillId="7" borderId="12" xfId="0" applyFont="1" applyFill="1" applyBorder="1" applyAlignment="1" applyProtection="1">
      <alignment horizontal="left" vertical="top"/>
      <protection hidden="1"/>
    </xf>
    <xf numFmtId="17" fontId="12" fillId="3" borderId="2" xfId="53" applyNumberFormat="1" applyFont="1" applyFill="1" applyBorder="1" applyAlignment="1" applyProtection="1">
      <alignment horizontal="left" shrinkToFit="1"/>
      <protection locked="0"/>
    </xf>
    <xf numFmtId="0" fontId="0" fillId="0" borderId="0" xfId="53" applyFont="1" applyBorder="1" applyAlignment="1" applyProtection="1">
      <alignment horizontal="center" wrapText="1"/>
    </xf>
    <xf numFmtId="0" fontId="0" fillId="0" borderId="5" xfId="53" applyFont="1" applyBorder="1" applyAlignment="1" applyProtection="1">
      <alignment horizontal="center" wrapText="1"/>
    </xf>
    <xf numFmtId="17" fontId="12" fillId="3" borderId="20" xfId="53" applyNumberFormat="1" applyFont="1" applyFill="1" applyBorder="1" applyAlignment="1" applyProtection="1">
      <alignment horizontal="left" shrinkToFit="1"/>
      <protection locked="0"/>
    </xf>
    <xf numFmtId="0" fontId="11" fillId="0" borderId="0" xfId="53" applyFont="1" applyAlignment="1" applyProtection="1">
      <alignment horizontal="left"/>
    </xf>
    <xf numFmtId="0" fontId="7" fillId="7" borderId="2" xfId="0" applyNumberFormat="1" applyFont="1" applyFill="1" applyBorder="1" applyAlignment="1" applyProtection="1">
      <alignment horizontal="left"/>
      <protection hidden="1"/>
    </xf>
    <xf numFmtId="0" fontId="18" fillId="7" borderId="16" xfId="0" applyFont="1" applyFill="1" applyBorder="1" applyAlignment="1" applyProtection="1">
      <alignment horizontal="center" vertical="center"/>
      <protection hidden="1"/>
    </xf>
    <xf numFmtId="0" fontId="18" fillId="7" borderId="17" xfId="0" applyFont="1" applyFill="1" applyBorder="1" applyAlignment="1" applyProtection="1">
      <alignment horizontal="center" vertical="center"/>
      <protection hidden="1"/>
    </xf>
    <xf numFmtId="0" fontId="18" fillId="7" borderId="18" xfId="0" applyFont="1" applyFill="1" applyBorder="1" applyAlignment="1" applyProtection="1">
      <alignment horizontal="center" vertical="center"/>
      <protection hidden="1"/>
    </xf>
    <xf numFmtId="0" fontId="10" fillId="0" borderId="0" xfId="0" applyFont="1" applyAlignment="1" applyProtection="1">
      <alignment horizontal="center"/>
      <protection hidden="1"/>
    </xf>
    <xf numFmtId="0" fontId="21" fillId="0" borderId="0" xfId="0" applyFont="1" applyFill="1" applyAlignment="1" applyProtection="1">
      <protection hidden="1"/>
    </xf>
    <xf numFmtId="0" fontId="0" fillId="0" borderId="0" xfId="0" applyFont="1" applyAlignment="1" applyProtection="1">
      <alignment wrapText="1"/>
      <protection hidden="1"/>
    </xf>
    <xf numFmtId="0" fontId="0" fillId="0" borderId="0" xfId="0" applyAlignment="1">
      <alignment wrapText="1"/>
    </xf>
    <xf numFmtId="0" fontId="13" fillId="0" borderId="0" xfId="0" applyFont="1" applyAlignment="1" applyProtection="1">
      <alignment horizontal="left" wrapText="1"/>
      <protection hidden="1"/>
    </xf>
    <xf numFmtId="0" fontId="8" fillId="0" borderId="0" xfId="0" applyFont="1" applyAlignment="1" applyProtection="1">
      <alignment horizontal="left" wrapText="1"/>
      <protection hidden="1"/>
    </xf>
    <xf numFmtId="0" fontId="0" fillId="0" borderId="0" xfId="0" applyFont="1" applyAlignment="1" applyProtection="1">
      <alignment horizontal="left" vertical="top" wrapText="1"/>
      <protection hidden="1"/>
    </xf>
    <xf numFmtId="0" fontId="7" fillId="7" borderId="2" xfId="1" applyNumberFormat="1" applyFont="1" applyFill="1" applyBorder="1" applyAlignment="1" applyProtection="1">
      <alignment horizontal="left"/>
      <protection locked="0"/>
    </xf>
    <xf numFmtId="0" fontId="7" fillId="7" borderId="2" xfId="1" applyFont="1" applyFill="1" applyBorder="1" applyAlignment="1" applyProtection="1">
      <alignment horizontal="left"/>
      <protection locked="0"/>
    </xf>
    <xf numFmtId="0" fontId="7" fillId="0" borderId="0" xfId="1" applyFont="1" applyFill="1" applyBorder="1" applyAlignment="1" applyProtection="1">
      <alignment horizontal="left"/>
      <protection hidden="1"/>
    </xf>
    <xf numFmtId="14" fontId="7" fillId="7" borderId="2" xfId="1" applyNumberFormat="1" applyFont="1" applyFill="1" applyBorder="1" applyAlignment="1" applyProtection="1">
      <alignment horizontal="left"/>
      <protection locked="0"/>
    </xf>
    <xf numFmtId="0" fontId="35" fillId="7" borderId="2" xfId="1" applyFill="1" applyBorder="1" applyAlignment="1"/>
    <xf numFmtId="0" fontId="7" fillId="7" borderId="15" xfId="1" applyFont="1" applyFill="1" applyBorder="1" applyAlignment="1" applyProtection="1">
      <alignment horizontal="left" shrinkToFit="1"/>
      <protection locked="0"/>
    </xf>
    <xf numFmtId="0" fontId="22" fillId="7" borderId="9" xfId="1" applyFont="1" applyFill="1" applyBorder="1" applyAlignment="1" applyProtection="1">
      <alignment horizontal="center"/>
      <protection hidden="1"/>
    </xf>
    <xf numFmtId="0" fontId="22" fillId="7" borderId="0" xfId="1" applyFont="1" applyFill="1" applyBorder="1" applyAlignment="1" applyProtection="1">
      <alignment horizontal="center"/>
      <protection hidden="1"/>
    </xf>
    <xf numFmtId="0" fontId="22" fillId="7" borderId="10" xfId="1" applyFont="1" applyFill="1" applyBorder="1" applyAlignment="1" applyProtection="1">
      <alignment horizontal="center"/>
      <protection hidden="1"/>
    </xf>
    <xf numFmtId="0" fontId="7" fillId="7" borderId="2" xfId="1" applyNumberFormat="1" applyFont="1" applyFill="1" applyBorder="1" applyAlignment="1" applyProtection="1">
      <alignment horizontal="left" wrapText="1"/>
      <protection locked="0"/>
    </xf>
    <xf numFmtId="0" fontId="7" fillId="0" borderId="0" xfId="1" applyFont="1" applyFill="1" applyBorder="1" applyAlignment="1" applyProtection="1">
      <alignment horizontal="left"/>
      <protection locked="0"/>
    </xf>
    <xf numFmtId="0" fontId="7" fillId="7" borderId="0" xfId="1" applyFont="1" applyFill="1" applyBorder="1" applyAlignment="1" applyProtection="1">
      <alignment horizontal="left"/>
      <protection locked="0"/>
    </xf>
    <xf numFmtId="0" fontId="35" fillId="7" borderId="0" xfId="1" applyFill="1" applyAlignment="1"/>
    <xf numFmtId="0" fontId="35" fillId="7" borderId="0" xfId="1" applyFill="1" applyAlignment="1">
      <alignment horizontal="left"/>
    </xf>
    <xf numFmtId="0" fontId="8" fillId="7" borderId="0" xfId="1" applyFont="1" applyFill="1" applyBorder="1" applyAlignment="1" applyProtection="1">
      <alignment horizontal="left"/>
      <protection locked="0"/>
    </xf>
    <xf numFmtId="0" fontId="0" fillId="7" borderId="2" xfId="1" applyFont="1" applyFill="1" applyBorder="1" applyAlignment="1" applyProtection="1">
      <alignment horizontal="left"/>
      <protection locked="0"/>
    </xf>
    <xf numFmtId="4" fontId="0" fillId="7" borderId="15" xfId="1" applyNumberFormat="1" applyFont="1" applyFill="1" applyBorder="1" applyAlignment="1" applyProtection="1">
      <alignment horizontal="left" wrapText="1"/>
      <protection locked="0" hidden="1"/>
    </xf>
    <xf numFmtId="0" fontId="0" fillId="0" borderId="0" xfId="1" applyFont="1" applyBorder="1" applyAlignment="1" applyProtection="1">
      <alignment horizontal="left" wrapText="1"/>
      <protection hidden="1"/>
    </xf>
    <xf numFmtId="0" fontId="12" fillId="0" borderId="0" xfId="1" applyFont="1" applyBorder="1" applyAlignment="1" applyProtection="1">
      <alignment horizontal="left" wrapText="1"/>
      <protection hidden="1"/>
    </xf>
    <xf numFmtId="49" fontId="0" fillId="7" borderId="15" xfId="1" applyNumberFormat="1" applyFont="1" applyFill="1" applyBorder="1" applyAlignment="1" applyProtection="1">
      <alignment horizontal="left"/>
      <protection locked="0"/>
    </xf>
    <xf numFmtId="0" fontId="24" fillId="0" borderId="0" xfId="1" applyFont="1" applyBorder="1" applyAlignment="1" applyProtection="1">
      <alignment horizontal="left" vertical="top" wrapText="1"/>
      <protection hidden="1"/>
    </xf>
    <xf numFmtId="49" fontId="0" fillId="7" borderId="2" xfId="1" applyNumberFormat="1" applyFont="1" applyFill="1" applyBorder="1" applyAlignment="1" applyProtection="1">
      <alignment horizontal="left"/>
      <protection locked="0"/>
    </xf>
    <xf numFmtId="0" fontId="10" fillId="0" borderId="19" xfId="1" applyFont="1" applyFill="1" applyBorder="1" applyAlignment="1" applyProtection="1">
      <alignment horizontal="left" vertical="top" wrapText="1"/>
      <protection hidden="1"/>
    </xf>
    <xf numFmtId="0" fontId="10" fillId="0" borderId="0" xfId="1" applyFont="1" applyFill="1" applyBorder="1" applyAlignment="1" applyProtection="1">
      <alignment horizontal="left" vertical="top" wrapText="1"/>
      <protection hidden="1"/>
    </xf>
    <xf numFmtId="0" fontId="10" fillId="0" borderId="19" xfId="1" applyFont="1" applyBorder="1" applyAlignment="1"/>
    <xf numFmtId="0" fontId="0" fillId="0" borderId="0" xfId="1" applyFont="1" applyAlignment="1">
      <alignment vertical="top"/>
    </xf>
    <xf numFmtId="0" fontId="0" fillId="7" borderId="2" xfId="1" applyFont="1" applyFill="1" applyBorder="1" applyAlignment="1">
      <alignment horizontal="left"/>
    </xf>
    <xf numFmtId="0" fontId="10" fillId="0" borderId="0" xfId="1" applyFont="1" applyBorder="1" applyAlignment="1" applyProtection="1">
      <alignment horizontal="left" wrapText="1"/>
      <protection hidden="1"/>
    </xf>
    <xf numFmtId="0" fontId="24" fillId="0" borderId="19" xfId="1" applyFont="1" applyBorder="1" applyAlignment="1" applyProtection="1">
      <alignment horizontal="left" vertical="center" wrapText="1"/>
      <protection hidden="1"/>
    </xf>
    <xf numFmtId="0" fontId="0" fillId="0" borderId="0" xfId="1" applyFont="1" applyBorder="1" applyAlignment="1" applyProtection="1">
      <alignment horizontal="left" vertical="top" wrapText="1"/>
      <protection hidden="1"/>
    </xf>
    <xf numFmtId="0" fontId="10" fillId="0" borderId="0" xfId="1" applyFont="1" applyFill="1" applyBorder="1" applyAlignment="1" applyProtection="1">
      <alignment horizontal="left" wrapText="1"/>
      <protection hidden="1"/>
    </xf>
    <xf numFmtId="49" fontId="26" fillId="0" borderId="0" xfId="1" applyNumberFormat="1" applyFont="1" applyFill="1" applyBorder="1" applyAlignment="1" applyProtection="1">
      <alignment horizontal="left" wrapText="1"/>
      <protection hidden="1"/>
    </xf>
    <xf numFmtId="0" fontId="10" fillId="0" borderId="0" xfId="1" quotePrefix="1" applyFont="1" applyFill="1" applyBorder="1" applyAlignment="1" applyProtection="1">
      <alignment horizontal="left" wrapText="1"/>
      <protection hidden="1"/>
    </xf>
    <xf numFmtId="4" fontId="0" fillId="7" borderId="2" xfId="1" applyNumberFormat="1" applyFont="1" applyFill="1" applyBorder="1" applyAlignment="1" applyProtection="1">
      <alignment horizontal="left" wrapText="1"/>
      <protection locked="0" hidden="1"/>
    </xf>
    <xf numFmtId="0" fontId="12" fillId="0" borderId="0" xfId="1" applyFont="1" applyBorder="1" applyAlignment="1" applyProtection="1">
      <alignment horizontal="left" vertical="top" wrapText="1"/>
      <protection hidden="1"/>
    </xf>
    <xf numFmtId="49" fontId="26" fillId="0" borderId="0" xfId="1" applyNumberFormat="1" applyFont="1" applyBorder="1" applyAlignment="1" applyProtection="1">
      <alignment horizontal="left" vertical="top" wrapText="1"/>
      <protection hidden="1"/>
    </xf>
    <xf numFmtId="0" fontId="10" fillId="0" borderId="0" xfId="1" applyFont="1" applyAlignment="1">
      <alignment vertical="top" wrapText="1"/>
    </xf>
    <xf numFmtId="49" fontId="54" fillId="0" borderId="0" xfId="1" applyNumberFormat="1" applyFont="1" applyBorder="1" applyAlignment="1" applyProtection="1">
      <alignment horizontal="left" vertical="top" wrapText="1"/>
      <protection hidden="1"/>
    </xf>
    <xf numFmtId="0" fontId="2" fillId="7" borderId="2" xfId="1" applyFont="1" applyFill="1" applyBorder="1" applyAlignment="1" applyProtection="1">
      <alignment horizontal="left"/>
      <protection locked="0"/>
    </xf>
    <xf numFmtId="0" fontId="11" fillId="0" borderId="0" xfId="1" applyFont="1" applyBorder="1" applyAlignment="1" applyProtection="1">
      <alignment horizontal="left" wrapText="1"/>
      <protection hidden="1"/>
    </xf>
    <xf numFmtId="49" fontId="12" fillId="0" borderId="0" xfId="1" applyNumberFormat="1" applyFont="1" applyBorder="1" applyAlignment="1" applyProtection="1">
      <alignment horizontal="left" vertical="top" wrapText="1"/>
      <protection hidden="1"/>
    </xf>
    <xf numFmtId="49" fontId="0" fillId="0" borderId="0" xfId="1" applyNumberFormat="1" applyFont="1" applyBorder="1" applyAlignment="1" applyProtection="1">
      <alignment horizontal="left" vertical="top" wrapText="1"/>
      <protection hidden="1"/>
    </xf>
    <xf numFmtId="49" fontId="26" fillId="0" borderId="0" xfId="1" applyNumberFormat="1" applyFont="1" applyBorder="1" applyAlignment="1" applyProtection="1">
      <alignment horizontal="left" wrapText="1"/>
      <protection hidden="1"/>
    </xf>
    <xf numFmtId="0" fontId="0" fillId="7" borderId="15" xfId="1" applyFont="1" applyFill="1" applyBorder="1" applyAlignment="1" applyProtection="1">
      <alignment horizontal="left"/>
      <protection locked="0"/>
    </xf>
    <xf numFmtId="0" fontId="0" fillId="0" borderId="0" xfId="0" applyAlignment="1">
      <alignment horizontal="left" vertical="top" wrapText="1"/>
    </xf>
    <xf numFmtId="0" fontId="47" fillId="0" borderId="0" xfId="0" applyFont="1" applyAlignment="1">
      <alignment horizontal="center"/>
    </xf>
    <xf numFmtId="0" fontId="0" fillId="0" borderId="0" xfId="0" applyAlignment="1">
      <alignment horizontal="center"/>
    </xf>
    <xf numFmtId="0" fontId="12" fillId="0" borderId="0" xfId="0" applyFont="1" applyAlignment="1">
      <alignment horizontal="left" vertical="top" wrapText="1"/>
    </xf>
    <xf numFmtId="0" fontId="0" fillId="0" borderId="0" xfId="1" applyFont="1" applyFill="1" applyBorder="1" applyAlignment="1" applyProtection="1">
      <alignment horizontal="left"/>
      <protection locked="0"/>
    </xf>
    <xf numFmtId="0" fontId="7" fillId="2" borderId="0" xfId="0" applyFont="1" applyFill="1" applyBorder="1" applyAlignment="1" applyProtection="1">
      <alignment horizontal="center"/>
      <protection hidden="1"/>
    </xf>
    <xf numFmtId="14" fontId="7" fillId="7" borderId="2" xfId="0" applyNumberFormat="1" applyFont="1" applyFill="1" applyBorder="1" applyAlignment="1" applyProtection="1">
      <alignment horizontal="left"/>
      <protection hidden="1"/>
    </xf>
    <xf numFmtId="0" fontId="7" fillId="7" borderId="2" xfId="0" applyFont="1" applyFill="1" applyBorder="1" applyAlignment="1" applyProtection="1">
      <alignment horizontal="left"/>
      <protection hidden="1"/>
    </xf>
    <xf numFmtId="0" fontId="14" fillId="7" borderId="16" xfId="0" applyFont="1" applyFill="1" applyBorder="1" applyAlignment="1" applyProtection="1">
      <alignment horizontal="center" vertical="center"/>
      <protection hidden="1"/>
    </xf>
    <xf numFmtId="0" fontId="14" fillId="7" borderId="17" xfId="0" applyFont="1" applyFill="1" applyBorder="1" applyAlignment="1" applyProtection="1">
      <alignment horizontal="center" vertical="center"/>
      <protection hidden="1"/>
    </xf>
    <xf numFmtId="0" fontId="14" fillId="7" borderId="18" xfId="0" applyFont="1" applyFill="1" applyBorder="1" applyAlignment="1" applyProtection="1">
      <alignment horizontal="center" vertical="center"/>
      <protection hidden="1"/>
    </xf>
    <xf numFmtId="0" fontId="7" fillId="2" borderId="0" xfId="0" applyFont="1" applyFill="1" applyBorder="1" applyAlignment="1" applyProtection="1">
      <alignment horizontal="left"/>
      <protection hidden="1"/>
    </xf>
    <xf numFmtId="14" fontId="7" fillId="0" borderId="0" xfId="0" applyNumberFormat="1" applyFont="1" applyFill="1" applyBorder="1" applyAlignment="1" applyProtection="1">
      <alignment horizontal="left"/>
      <protection hidden="1"/>
    </xf>
    <xf numFmtId="0" fontId="7" fillId="0" borderId="0" xfId="0" applyFont="1" applyFill="1" applyBorder="1" applyAlignment="1" applyProtection="1">
      <alignment horizontal="left"/>
      <protection hidden="1"/>
    </xf>
    <xf numFmtId="0" fontId="7" fillId="2" borderId="0" xfId="0" applyFont="1" applyFill="1" applyBorder="1" applyAlignment="1" applyProtection="1">
      <alignment horizontal="left" vertical="top" wrapText="1"/>
      <protection hidden="1"/>
    </xf>
    <xf numFmtId="14" fontId="0" fillId="7" borderId="2" xfId="0" applyNumberFormat="1" applyFont="1" applyFill="1" applyBorder="1" applyAlignment="1" applyProtection="1">
      <alignment horizontal="left"/>
      <protection hidden="1"/>
    </xf>
    <xf numFmtId="0" fontId="0" fillId="7" borderId="2" xfId="0" applyFont="1" applyFill="1" applyBorder="1" applyAlignment="1" applyProtection="1">
      <alignment horizontal="left"/>
      <protection hidden="1"/>
    </xf>
    <xf numFmtId="0" fontId="0" fillId="3" borderId="2" xfId="0" applyFont="1" applyFill="1" applyBorder="1" applyAlignment="1" applyProtection="1">
      <alignment horizontal="left"/>
      <protection locked="0"/>
    </xf>
    <xf numFmtId="14" fontId="7" fillId="2" borderId="0" xfId="0" applyNumberFormat="1" applyFont="1" applyFill="1" applyBorder="1" applyAlignment="1" applyProtection="1">
      <alignment horizontal="left"/>
      <protection hidden="1"/>
    </xf>
    <xf numFmtId="0" fontId="7" fillId="7" borderId="2" xfId="0" applyFont="1" applyFill="1" applyBorder="1" applyAlignment="1" applyProtection="1">
      <alignment horizontal="left" shrinkToFit="1"/>
      <protection hidden="1"/>
    </xf>
    <xf numFmtId="0" fontId="31" fillId="7" borderId="16" xfId="0" applyFont="1" applyFill="1" applyBorder="1" applyAlignment="1" applyProtection="1">
      <alignment horizontal="center" vertical="center" wrapText="1"/>
      <protection hidden="1"/>
    </xf>
    <xf numFmtId="0" fontId="31" fillId="7" borderId="17" xfId="0" applyFont="1" applyFill="1" applyBorder="1" applyAlignment="1" applyProtection="1">
      <alignment horizontal="center" vertical="center" wrapText="1"/>
      <protection hidden="1"/>
    </xf>
    <xf numFmtId="0" fontId="31" fillId="7" borderId="18" xfId="0" applyFont="1" applyFill="1" applyBorder="1" applyAlignment="1" applyProtection="1">
      <alignment horizontal="center" vertical="center" wrapText="1"/>
      <protection hidden="1"/>
    </xf>
    <xf numFmtId="14" fontId="7" fillId="0" borderId="0" xfId="0" applyNumberFormat="1" applyFont="1" applyAlignment="1" applyProtection="1">
      <protection hidden="1"/>
    </xf>
    <xf numFmtId="0" fontId="7" fillId="0" borderId="0" xfId="0" applyFont="1" applyAlignment="1" applyProtection="1">
      <alignment horizontal="right"/>
      <protection hidden="1"/>
    </xf>
    <xf numFmtId="0" fontId="20" fillId="7" borderId="2" xfId="0" applyFont="1" applyFill="1" applyBorder="1" applyAlignment="1" applyProtection="1">
      <alignment horizontal="left"/>
      <protection hidden="1"/>
    </xf>
    <xf numFmtId="0" fontId="7" fillId="2" borderId="0" xfId="0" applyFont="1" applyFill="1" applyBorder="1" applyAlignment="1" applyProtection="1">
      <alignment horizontal="right"/>
      <protection hidden="1"/>
    </xf>
    <xf numFmtId="0" fontId="20" fillId="7" borderId="2" xfId="0" applyFont="1" applyFill="1" applyBorder="1" applyAlignment="1" applyProtection="1">
      <alignment horizontal="left" shrinkToFit="1"/>
      <protection hidden="1"/>
    </xf>
    <xf numFmtId="14" fontId="20" fillId="7" borderId="2" xfId="0" applyNumberFormat="1" applyFont="1" applyFill="1" applyBorder="1" applyAlignment="1" applyProtection="1">
      <alignment horizontal="left"/>
      <protection hidden="1"/>
    </xf>
    <xf numFmtId="176" fontId="7" fillId="7" borderId="2" xfId="0" applyNumberFormat="1" applyFont="1" applyFill="1" applyBorder="1" applyAlignment="1" applyProtection="1">
      <alignment horizontal="left"/>
      <protection hidden="1"/>
    </xf>
    <xf numFmtId="0" fontId="7" fillId="0" borderId="0" xfId="0" applyFont="1" applyAlignment="1" applyProtection="1">
      <protection hidden="1"/>
    </xf>
    <xf numFmtId="14" fontId="7" fillId="7" borderId="2" xfId="0" applyNumberFormat="1" applyFont="1" applyFill="1" applyBorder="1" applyAlignment="1" applyProtection="1">
      <alignment horizontal="left"/>
      <protection locked="0" hidden="1"/>
    </xf>
    <xf numFmtId="0" fontId="7" fillId="0" borderId="0" xfId="0" applyFont="1" applyFill="1" applyBorder="1" applyAlignment="1" applyProtection="1">
      <alignment horizontal="center"/>
      <protection hidden="1"/>
    </xf>
    <xf numFmtId="176" fontId="7" fillId="7" borderId="2" xfId="0" applyNumberFormat="1" applyFont="1" applyFill="1" applyBorder="1" applyAlignment="1" applyProtection="1">
      <protection hidden="1"/>
    </xf>
    <xf numFmtId="0" fontId="20" fillId="7" borderId="2" xfId="0" applyFont="1" applyFill="1" applyBorder="1" applyAlignment="1" applyProtection="1">
      <alignment horizontal="left"/>
      <protection locked="0" hidden="1"/>
    </xf>
    <xf numFmtId="14" fontId="20" fillId="7" borderId="2" xfId="0" applyNumberFormat="1" applyFont="1" applyFill="1" applyBorder="1" applyAlignment="1" applyProtection="1">
      <alignment horizontal="left"/>
      <protection locked="0" hidden="1"/>
    </xf>
    <xf numFmtId="0" fontId="8" fillId="0" borderId="0" xfId="0" applyFont="1" applyAlignment="1" applyProtection="1">
      <alignment horizontal="center"/>
      <protection hidden="1"/>
    </xf>
    <xf numFmtId="0" fontId="33" fillId="2" borderId="6" xfId="0" applyFont="1" applyFill="1" applyBorder="1" applyAlignment="1" applyProtection="1">
      <alignment horizontal="center"/>
      <protection hidden="1"/>
    </xf>
    <xf numFmtId="0" fontId="33" fillId="2" borderId="7" xfId="0" applyFont="1" applyFill="1" applyBorder="1" applyAlignment="1" applyProtection="1">
      <alignment horizontal="center"/>
      <protection hidden="1"/>
    </xf>
    <xf numFmtId="0" fontId="33" fillId="2" borderId="8" xfId="0" applyFont="1" applyFill="1" applyBorder="1" applyAlignment="1" applyProtection="1">
      <alignment horizontal="center"/>
      <protection hidden="1"/>
    </xf>
    <xf numFmtId="0" fontId="0" fillId="2" borderId="11" xfId="0" applyFont="1" applyFill="1" applyBorder="1" applyAlignment="1" applyProtection="1">
      <alignment horizontal="center" vertical="top" wrapText="1"/>
      <protection hidden="1"/>
    </xf>
    <xf numFmtId="0" fontId="0" fillId="2" borderId="5" xfId="0" applyFont="1" applyFill="1" applyBorder="1" applyAlignment="1" applyProtection="1">
      <alignment horizontal="center" vertical="top" wrapText="1"/>
      <protection hidden="1"/>
    </xf>
    <xf numFmtId="0" fontId="0" fillId="2" borderId="12" xfId="0" applyFont="1" applyFill="1" applyBorder="1" applyAlignment="1" applyProtection="1">
      <alignment horizontal="center" vertical="top" wrapText="1"/>
      <protection hidden="1"/>
    </xf>
    <xf numFmtId="1" fontId="34" fillId="0" borderId="0" xfId="0" applyNumberFormat="1" applyFont="1" applyBorder="1" applyAlignment="1" applyProtection="1">
      <alignment horizontal="center"/>
      <protection hidden="1"/>
    </xf>
    <xf numFmtId="0" fontId="34" fillId="0" borderId="0" xfId="0" applyFont="1" applyBorder="1" applyAlignment="1" applyProtection="1">
      <alignment horizontal="center"/>
      <protection hidden="1"/>
    </xf>
    <xf numFmtId="0" fontId="34" fillId="0" borderId="0" xfId="0" applyFont="1" applyAlignment="1" applyProtection="1">
      <alignment horizontal="center"/>
      <protection hidden="1"/>
    </xf>
    <xf numFmtId="1" fontId="12" fillId="0" borderId="0" xfId="0" applyNumberFormat="1" applyFont="1" applyAlignment="1" applyProtection="1">
      <protection hidden="1"/>
    </xf>
    <xf numFmtId="0" fontId="0" fillId="0" borderId="0" xfId="0" applyAlignment="1" applyProtection="1">
      <protection hidden="1"/>
    </xf>
    <xf numFmtId="0" fontId="0" fillId="7" borderId="2" xfId="0" applyFont="1" applyFill="1" applyBorder="1" applyAlignment="1" applyProtection="1">
      <protection hidden="1"/>
    </xf>
    <xf numFmtId="0" fontId="0" fillId="7" borderId="2" xfId="0" applyFill="1" applyBorder="1" applyAlignment="1" applyProtection="1">
      <protection hidden="1"/>
    </xf>
    <xf numFmtId="169" fontId="35" fillId="7" borderId="2" xfId="0" applyNumberFormat="1" applyFont="1" applyFill="1" applyBorder="1" applyAlignment="1" applyProtection="1">
      <alignment horizontal="left"/>
      <protection hidden="1"/>
    </xf>
  </cellXfs>
  <cellStyles count="56">
    <cellStyle name="Comma" xfId="20"/>
    <cellStyle name="Comma [0]" xfId="21"/>
    <cellStyle name="Currency" xfId="22"/>
    <cellStyle name="Currency [0]" xfId="23"/>
    <cellStyle name="Dezimal 2" xfId="6"/>
    <cellStyle name="Dezimal 2 2" xfId="7"/>
    <cellStyle name="Dezimal 2 3" xfId="8"/>
    <cellStyle name="Komma" xfId="2" builtinId="3"/>
    <cellStyle name="Komma 2" xfId="9"/>
    <cellStyle name="Link" xfId="52" builtinId="8"/>
    <cellStyle name="Normal" xfId="18"/>
    <cellStyle name="Normal 2" xfId="47"/>
    <cellStyle name="Normal 3" xfId="53"/>
    <cellStyle name="Percent" xfId="24"/>
    <cellStyle name="Prozent" xfId="3" builtinId="5"/>
    <cellStyle name="Prozent 2" xfId="10"/>
    <cellStyle name="Standard" xfId="0" builtinId="0"/>
    <cellStyle name="Standard 2" xfId="4"/>
    <cellStyle name="Standard 2 2" xfId="19"/>
    <cellStyle name="Standard 2 2 2" xfId="41"/>
    <cellStyle name="Standard 2 3" xfId="32"/>
    <cellStyle name="Standard 3" xfId="11"/>
    <cellStyle name="Standard 3 2" xfId="12"/>
    <cellStyle name="Standard 3 2 2" xfId="25"/>
    <cellStyle name="Standard 3 2 2 2" xfId="42"/>
    <cellStyle name="Standard 3 2 3" xfId="29"/>
    <cellStyle name="Standard 3 2 3 2" xfId="46"/>
    <cellStyle name="Standard 3 2 4" xfId="35"/>
    <cellStyle name="Standard 3 2 5" xfId="51"/>
    <cellStyle name="Standard 3 3" xfId="15"/>
    <cellStyle name="Standard 3 3 2" xfId="38"/>
    <cellStyle name="Standard 3 4" xfId="26"/>
    <cellStyle name="Standard 3 4 2" xfId="43"/>
    <cellStyle name="Standard 3 5" xfId="34"/>
    <cellStyle name="Standard 3 6" xfId="48"/>
    <cellStyle name="Standard 4" xfId="13"/>
    <cellStyle name="Standard 4 2" xfId="16"/>
    <cellStyle name="Standard 4 2 2" xfId="39"/>
    <cellStyle name="Standard 4 3" xfId="27"/>
    <cellStyle name="Standard 4 3 2" xfId="44"/>
    <cellStyle name="Standard 4 4" xfId="36"/>
    <cellStyle name="Standard 4 5" xfId="49"/>
    <cellStyle name="Standard 5" xfId="5"/>
    <cellStyle name="Standard 5 2" xfId="17"/>
    <cellStyle name="Standard 5 2 2" xfId="40"/>
    <cellStyle name="Standard 5 3" xfId="28"/>
    <cellStyle name="Standard 5 3 2" xfId="45"/>
    <cellStyle name="Standard 5 4" xfId="33"/>
    <cellStyle name="Standard 5 5" xfId="50"/>
    <cellStyle name="Standard 6" xfId="1"/>
    <cellStyle name="Standard 6 2" xfId="31"/>
    <cellStyle name="Standard 6 3" xfId="54"/>
    <cellStyle name="Standard 7" xfId="14"/>
    <cellStyle name="Standard 7 2" xfId="37"/>
    <cellStyle name="Standard 8" xfId="30"/>
    <cellStyle name="Standard 9" xfId="55"/>
  </cellStyles>
  <dxfs count="15">
    <dxf>
      <font>
        <color theme="0"/>
      </font>
      <fill>
        <patternFill>
          <bgColor theme="0"/>
        </patternFill>
      </fill>
      <border>
        <left/>
        <right/>
        <top/>
        <vertical/>
        <horizontal/>
      </border>
    </dxf>
    <dxf>
      <fill>
        <patternFill>
          <bgColor rgb="FFFFFFB9"/>
        </patternFill>
      </fill>
      <border>
        <bottom style="hair">
          <color auto="1"/>
        </bottom>
      </border>
    </dxf>
    <dxf>
      <fill>
        <patternFill>
          <bgColor rgb="FFFFFFB9"/>
        </patternFill>
      </fill>
      <border>
        <bottom style="hair">
          <color auto="1"/>
        </bottom>
        <vertical/>
        <horizontal/>
      </border>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B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333333"/>
    </indexedColors>
    <mruColors>
      <color rgb="FFFFFFB9"/>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absolute">
    <xdr:from>
      <xdr:col>10</xdr:col>
      <xdr:colOff>0</xdr:colOff>
      <xdr:row>62</xdr:row>
      <xdr:rowOff>57150</xdr:rowOff>
    </xdr:from>
    <xdr:to>
      <xdr:col>10</xdr:col>
      <xdr:colOff>1285875</xdr:colOff>
      <xdr:row>62</xdr:row>
      <xdr:rowOff>254577</xdr:rowOff>
    </xdr:to>
    <xdr:pic>
      <xdr:nvPicPr>
        <xdr:cNvPr id="4" name="Picture 3"/>
        <xdr:cNvPicPr>
          <a:picLocks noChangeAspect="1"/>
        </xdr:cNvPicPr>
      </xdr:nvPicPr>
      <xdr:blipFill>
        <a:blip xmlns:r="http://schemas.openxmlformats.org/officeDocument/2006/relationships" r:embed="rId1"/>
        <a:stretch>
          <a:fillRect/>
        </a:stretch>
      </xdr:blipFill>
      <xdr:spPr>
        <a:xfrm>
          <a:off x="5238750" y="11249025"/>
          <a:ext cx="1285875" cy="197427"/>
        </a:xfrm>
        <a:prstGeom prst="rect">
          <a:avLst/>
        </a:prstGeom>
      </xdr:spPr>
    </xdr:pic>
    <xdr:clientData/>
  </xdr:twoCellAnchor>
  <xdr:twoCellAnchor editAs="absolute">
    <xdr:from>
      <xdr:col>10</xdr:col>
      <xdr:colOff>0</xdr:colOff>
      <xdr:row>88</xdr:row>
      <xdr:rowOff>76200</xdr:rowOff>
    </xdr:from>
    <xdr:to>
      <xdr:col>10</xdr:col>
      <xdr:colOff>1285875</xdr:colOff>
      <xdr:row>91</xdr:row>
      <xdr:rowOff>6927</xdr:rowOff>
    </xdr:to>
    <xdr:pic>
      <xdr:nvPicPr>
        <xdr:cNvPr id="5" name="Picture 4"/>
        <xdr:cNvPicPr>
          <a:picLocks noChangeAspect="1"/>
        </xdr:cNvPicPr>
      </xdr:nvPicPr>
      <xdr:blipFill>
        <a:blip xmlns:r="http://schemas.openxmlformats.org/officeDocument/2006/relationships" r:embed="rId1"/>
        <a:stretch>
          <a:fillRect/>
        </a:stretch>
      </xdr:blipFill>
      <xdr:spPr>
        <a:xfrm>
          <a:off x="5238750" y="15106650"/>
          <a:ext cx="1285875" cy="197427"/>
        </a:xfrm>
        <a:prstGeom prst="rect">
          <a:avLst/>
        </a:prstGeom>
      </xdr:spPr>
    </xdr:pic>
    <xdr:clientData/>
  </xdr:twoCellAnchor>
  <xdr:twoCellAnchor editAs="absolute">
    <xdr:from>
      <xdr:col>10</xdr:col>
      <xdr:colOff>0</xdr:colOff>
      <xdr:row>78</xdr:row>
      <xdr:rowOff>9525</xdr:rowOff>
    </xdr:from>
    <xdr:to>
      <xdr:col>10</xdr:col>
      <xdr:colOff>1285875</xdr:colOff>
      <xdr:row>79</xdr:row>
      <xdr:rowOff>19050</xdr:rowOff>
    </xdr:to>
    <xdr:pic>
      <xdr:nvPicPr>
        <xdr:cNvPr id="6" name="Picture 5"/>
        <xdr:cNvPicPr>
          <a:picLocks noChangeAspect="1"/>
        </xdr:cNvPicPr>
      </xdr:nvPicPr>
      <xdr:blipFill>
        <a:blip xmlns:r="http://schemas.openxmlformats.org/officeDocument/2006/relationships" r:embed="rId1"/>
        <a:stretch>
          <a:fillRect/>
        </a:stretch>
      </xdr:blipFill>
      <xdr:spPr>
        <a:xfrm>
          <a:off x="5238750" y="13658850"/>
          <a:ext cx="1285875" cy="200025"/>
        </a:xfrm>
        <a:prstGeom prst="rect">
          <a:avLst/>
        </a:prstGeom>
      </xdr:spPr>
    </xdr:pic>
    <xdr:clientData/>
  </xdr:twoCellAnchor>
  <xdr:twoCellAnchor editAs="absolute">
    <xdr:from>
      <xdr:col>10</xdr:col>
      <xdr:colOff>0</xdr:colOff>
      <xdr:row>95</xdr:row>
      <xdr:rowOff>152400</xdr:rowOff>
    </xdr:from>
    <xdr:to>
      <xdr:col>10</xdr:col>
      <xdr:colOff>1285875</xdr:colOff>
      <xdr:row>97</xdr:row>
      <xdr:rowOff>25977</xdr:rowOff>
    </xdr:to>
    <xdr:pic>
      <xdr:nvPicPr>
        <xdr:cNvPr id="7" name="Picture 6"/>
        <xdr:cNvPicPr>
          <a:picLocks noChangeAspect="1"/>
        </xdr:cNvPicPr>
      </xdr:nvPicPr>
      <xdr:blipFill>
        <a:blip xmlns:r="http://schemas.openxmlformats.org/officeDocument/2006/relationships" r:embed="rId1"/>
        <a:stretch>
          <a:fillRect/>
        </a:stretch>
      </xdr:blipFill>
      <xdr:spPr>
        <a:xfrm>
          <a:off x="5238750" y="16430625"/>
          <a:ext cx="1285875" cy="197427"/>
        </a:xfrm>
        <a:prstGeom prst="rect">
          <a:avLst/>
        </a:prstGeom>
      </xdr:spPr>
    </xdr:pic>
    <xdr:clientData/>
  </xdr:twoCellAnchor>
  <xdr:oneCellAnchor>
    <xdr:from>
      <xdr:col>0</xdr:col>
      <xdr:colOff>19050</xdr:colOff>
      <xdr:row>0</xdr:row>
      <xdr:rowOff>28575</xdr:rowOff>
    </xdr:from>
    <xdr:ext cx="561975" cy="600075"/>
    <xdr:pic>
      <xdr:nvPicPr>
        <xdr:cNvPr id="8" name="Picture 7"/>
        <xdr:cNvPicPr>
          <a:picLocks noChangeAspect="1"/>
        </xdr:cNvPicPr>
      </xdr:nvPicPr>
      <xdr:blipFill>
        <a:blip xmlns:r="http://schemas.openxmlformats.org/officeDocument/2006/relationships" r:embed="rId2"/>
        <a:stretch>
          <a:fillRect/>
        </a:stretch>
      </xdr:blipFill>
      <xdr:spPr>
        <a:xfrm>
          <a:off x="19050" y="28575"/>
          <a:ext cx="561975" cy="6000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24180</xdr:colOff>
      <xdr:row>0</xdr:row>
      <xdr:rowOff>47625</xdr:rowOff>
    </xdr:from>
    <xdr:to>
      <xdr:col>1</xdr:col>
      <xdr:colOff>533450</xdr:colOff>
      <xdr:row>3</xdr:row>
      <xdr:rowOff>114300</xdr:rowOff>
    </xdr:to>
    <xdr:pic>
      <xdr:nvPicPr>
        <xdr:cNvPr id="3" name="Bild 4" descr="_e_s"/>
        <xdr:cNvPicPr/>
      </xdr:nvPicPr>
      <xdr:blipFill>
        <a:blip xmlns:r="http://schemas.openxmlformats.org/officeDocument/2006/relationships" r:embed="rId1"/>
        <a:srcRect/>
        <a:stretch>
          <a:fillRect/>
        </a:stretch>
      </xdr:blipFill>
      <xdr:spPr bwMode="auto">
        <a:xfrm>
          <a:off x="192699" y="47625"/>
          <a:ext cx="509270" cy="550252"/>
        </a:xfrm>
        <a:prstGeom prst="rect">
          <a:avLst/>
        </a:prstGeom>
        <a:noFill/>
        <a:ln w="9525">
          <a:noFill/>
          <a:miter lim="800000"/>
          <a:headEnd/>
          <a:tailEnd/>
        </a:ln>
      </xdr:spPr>
    </xdr:pic>
    <xdr:clientData/>
  </xdr:twoCellAnchor>
  <xdr:twoCellAnchor editAs="oneCell">
    <xdr:from>
      <xdr:col>1</xdr:col>
      <xdr:colOff>532672</xdr:colOff>
      <xdr:row>0</xdr:row>
      <xdr:rowOff>33704</xdr:rowOff>
    </xdr:from>
    <xdr:to>
      <xdr:col>7</xdr:col>
      <xdr:colOff>316003</xdr:colOff>
      <xdr:row>5</xdr:row>
      <xdr:rowOff>81329</xdr:rowOff>
    </xdr:to>
    <xdr:pic>
      <xdr:nvPicPr>
        <xdr:cNvPr id="4" name="Grafik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3027"/>
        <a:stretch/>
      </xdr:blipFill>
      <xdr:spPr bwMode="auto">
        <a:xfrm>
          <a:off x="701191" y="33704"/>
          <a:ext cx="4809600" cy="853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24180</xdr:colOff>
      <xdr:row>0</xdr:row>
      <xdr:rowOff>47625</xdr:rowOff>
    </xdr:from>
    <xdr:to>
      <xdr:col>1</xdr:col>
      <xdr:colOff>533450</xdr:colOff>
      <xdr:row>3</xdr:row>
      <xdr:rowOff>114300</xdr:rowOff>
    </xdr:to>
    <xdr:pic>
      <xdr:nvPicPr>
        <xdr:cNvPr id="2" name="Bild 4" descr="_e_s"/>
        <xdr:cNvPicPr/>
      </xdr:nvPicPr>
      <xdr:blipFill>
        <a:blip xmlns:r="http://schemas.openxmlformats.org/officeDocument/2006/relationships" r:embed="rId1"/>
        <a:srcRect/>
        <a:stretch>
          <a:fillRect/>
        </a:stretch>
      </xdr:blipFill>
      <xdr:spPr bwMode="auto">
        <a:xfrm>
          <a:off x="195630" y="47625"/>
          <a:ext cx="509270" cy="552450"/>
        </a:xfrm>
        <a:prstGeom prst="rect">
          <a:avLst/>
        </a:prstGeom>
        <a:noFill/>
        <a:ln w="9525">
          <a:noFill/>
          <a:miter lim="800000"/>
          <a:headEnd/>
          <a:tailEnd/>
        </a:ln>
      </xdr:spPr>
    </xdr:pic>
    <xdr:clientData/>
  </xdr:twoCellAnchor>
  <xdr:twoCellAnchor editAs="oneCell">
    <xdr:from>
      <xdr:col>1</xdr:col>
      <xdr:colOff>532672</xdr:colOff>
      <xdr:row>0</xdr:row>
      <xdr:rowOff>33704</xdr:rowOff>
    </xdr:from>
    <xdr:to>
      <xdr:col>7</xdr:col>
      <xdr:colOff>316003</xdr:colOff>
      <xdr:row>5</xdr:row>
      <xdr:rowOff>81329</xdr:rowOff>
    </xdr:to>
    <xdr:pic>
      <xdr:nvPicPr>
        <xdr:cNvPr id="3" name="Grafik 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3027"/>
        <a:stretch/>
      </xdr:blipFill>
      <xdr:spPr bwMode="auto">
        <a:xfrm>
          <a:off x="704122" y="33704"/>
          <a:ext cx="4803006"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kos.ch/fileadmin/user_upload/skos_main/public/pdf/Recht_und_Beratung/Merkblaetter/2017_RB_Merkblatt-Kindesunterhalt-V2-d.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pageSetUpPr fitToPage="1"/>
  </sheetPr>
  <dimension ref="A1:Z444"/>
  <sheetViews>
    <sheetView showGridLines="0" tabSelected="1" zoomScaleNormal="100" zoomScaleSheetLayoutView="100" workbookViewId="0">
      <selection sqref="A1:Q1"/>
    </sheetView>
  </sheetViews>
  <sheetFormatPr baseColWidth="10" defaultColWidth="11.5703125" defaultRowHeight="12.75" x14ac:dyDescent="0.2"/>
  <cols>
    <col min="1" max="1" width="5.5703125" style="6" customWidth="1"/>
    <col min="2" max="2" width="7.5703125" style="6" customWidth="1"/>
    <col min="3" max="11" width="5.5703125" style="6" customWidth="1"/>
    <col min="12" max="12" width="6.28515625" style="6" customWidth="1"/>
    <col min="13" max="13" width="6.5703125" style="6" customWidth="1"/>
    <col min="14" max="17" width="5.5703125" style="6" customWidth="1"/>
    <col min="18" max="18" width="3.28515625" style="20" hidden="1" customWidth="1"/>
    <col min="19" max="19" width="3.28515625" style="6" hidden="1" customWidth="1"/>
    <col min="20" max="26" width="11.5703125" style="6" hidden="1" customWidth="1"/>
    <col min="27" max="16384" width="11.5703125" style="6"/>
  </cols>
  <sheetData>
    <row r="1" spans="1:18" ht="29.25" customHeight="1" x14ac:dyDescent="0.3">
      <c r="A1" s="576" t="s">
        <v>368</v>
      </c>
      <c r="B1" s="577"/>
      <c r="C1" s="577"/>
      <c r="D1" s="577"/>
      <c r="E1" s="577"/>
      <c r="F1" s="577"/>
      <c r="G1" s="577"/>
      <c r="H1" s="577"/>
      <c r="I1" s="577"/>
      <c r="J1" s="577"/>
      <c r="K1" s="577"/>
      <c r="L1" s="577"/>
      <c r="M1" s="577"/>
      <c r="N1" s="577"/>
      <c r="O1" s="577"/>
      <c r="P1" s="577"/>
      <c r="Q1" s="578"/>
      <c r="R1" s="21"/>
    </row>
    <row r="2" spans="1:18" ht="21" customHeight="1" x14ac:dyDescent="0.2">
      <c r="A2" s="579" t="s">
        <v>369</v>
      </c>
      <c r="B2" s="580"/>
      <c r="C2" s="580"/>
      <c r="D2" s="580"/>
      <c r="E2" s="580"/>
      <c r="F2" s="580"/>
      <c r="G2" s="580"/>
      <c r="H2" s="580"/>
      <c r="I2" s="580"/>
      <c r="J2" s="580"/>
      <c r="K2" s="580"/>
      <c r="L2" s="580"/>
      <c r="M2" s="580"/>
      <c r="N2" s="580"/>
      <c r="O2" s="580"/>
      <c r="P2" s="580"/>
      <c r="Q2" s="581"/>
      <c r="R2" s="22"/>
    </row>
    <row r="3" spans="1:18" x14ac:dyDescent="0.2">
      <c r="A3" s="582" t="s">
        <v>0</v>
      </c>
      <c r="B3" s="582"/>
      <c r="C3" s="582"/>
      <c r="D3" s="582"/>
      <c r="E3" s="582"/>
      <c r="F3" s="582"/>
      <c r="G3" s="582"/>
      <c r="H3" s="582"/>
      <c r="I3" s="582"/>
      <c r="J3" s="582"/>
      <c r="K3" s="582"/>
      <c r="L3" s="582"/>
      <c r="M3" s="582"/>
      <c r="N3" s="582"/>
      <c r="O3" s="582"/>
      <c r="P3" s="582"/>
      <c r="Q3" s="582"/>
      <c r="R3" s="23"/>
    </row>
    <row r="4" spans="1:18" s="1" customFormat="1" ht="5.0999999999999996" customHeight="1" x14ac:dyDescent="0.2">
      <c r="A4" s="24"/>
      <c r="B4" s="24"/>
      <c r="C4" s="24"/>
      <c r="D4" s="24"/>
      <c r="E4" s="24"/>
      <c r="F4" s="24"/>
      <c r="G4" s="24"/>
      <c r="H4" s="24"/>
      <c r="I4" s="24"/>
      <c r="J4" s="24"/>
      <c r="K4" s="24"/>
      <c r="L4" s="24"/>
      <c r="M4" s="24"/>
      <c r="N4" s="24"/>
      <c r="O4" s="24"/>
      <c r="P4" s="24"/>
      <c r="Q4" s="24"/>
      <c r="R4" s="25"/>
    </row>
    <row r="5" spans="1:18" s="1" customFormat="1" ht="15" x14ac:dyDescent="0.25">
      <c r="A5" s="5" t="s">
        <v>1</v>
      </c>
      <c r="R5" s="2"/>
    </row>
    <row r="6" spans="1:18" s="1" customFormat="1" ht="5.0999999999999996" customHeight="1" x14ac:dyDescent="0.2">
      <c r="M6" s="2"/>
      <c r="R6" s="26"/>
    </row>
    <row r="7" spans="1:18" s="1" customFormat="1" ht="14.25" x14ac:dyDescent="0.2">
      <c r="A7" s="27" t="s">
        <v>2</v>
      </c>
      <c r="B7" s="27"/>
      <c r="C7" s="27"/>
      <c r="D7" s="27"/>
      <c r="E7" s="28"/>
      <c r="F7" s="584"/>
      <c r="G7" s="584"/>
      <c r="H7" s="584"/>
      <c r="I7" s="584"/>
      <c r="J7" s="2"/>
      <c r="K7" s="1" t="s">
        <v>26</v>
      </c>
      <c r="M7" s="2"/>
      <c r="N7" s="562"/>
      <c r="O7" s="562"/>
      <c r="P7" s="562"/>
      <c r="Q7" s="562"/>
      <c r="R7" s="29"/>
    </row>
    <row r="8" spans="1:18" s="2" customFormat="1" ht="6" customHeight="1" x14ac:dyDescent="0.2">
      <c r="R8" s="26"/>
    </row>
    <row r="9" spans="1:18" s="1" customFormat="1" ht="14.25" x14ac:dyDescent="0.2">
      <c r="A9" s="1" t="s">
        <v>4</v>
      </c>
      <c r="E9" s="28"/>
      <c r="F9" s="568"/>
      <c r="G9" s="568"/>
      <c r="H9" s="568"/>
      <c r="I9" s="30"/>
      <c r="J9" s="2"/>
      <c r="K9" s="1" t="s">
        <v>5</v>
      </c>
      <c r="M9" s="2"/>
      <c r="N9" s="562"/>
      <c r="O9" s="562"/>
      <c r="P9" s="562"/>
      <c r="Q9" s="562"/>
      <c r="R9" s="31"/>
    </row>
    <row r="10" spans="1:18" s="2" customFormat="1" ht="6" customHeight="1" x14ac:dyDescent="0.2">
      <c r="R10" s="26"/>
    </row>
    <row r="11" spans="1:18" s="1" customFormat="1" ht="14.25" x14ac:dyDescent="0.2">
      <c r="A11" s="1" t="s">
        <v>6</v>
      </c>
      <c r="E11" s="28"/>
      <c r="F11" s="562"/>
      <c r="G11" s="562"/>
      <c r="H11" s="562"/>
      <c r="I11" s="562"/>
      <c r="J11" s="2"/>
      <c r="K11" s="1" t="s">
        <v>7</v>
      </c>
      <c r="L11" s="32"/>
      <c r="M11" s="33"/>
      <c r="N11" s="409"/>
      <c r="O11" s="34" t="s">
        <v>8</v>
      </c>
      <c r="P11" s="34"/>
      <c r="Q11" s="34"/>
      <c r="R11" s="31"/>
    </row>
    <row r="12" spans="1:18" s="2" customFormat="1" ht="6" customHeight="1" x14ac:dyDescent="0.2">
      <c r="R12" s="26"/>
    </row>
    <row r="13" spans="1:18" s="1" customFormat="1" ht="14.25" x14ac:dyDescent="0.2">
      <c r="A13" s="1" t="s">
        <v>9</v>
      </c>
      <c r="E13" s="28"/>
      <c r="F13" s="562"/>
      <c r="G13" s="562"/>
      <c r="H13" s="562"/>
      <c r="I13" s="562"/>
      <c r="J13" s="2"/>
      <c r="K13" s="1" t="s">
        <v>10</v>
      </c>
      <c r="M13" s="2"/>
      <c r="N13" s="409"/>
      <c r="O13" s="35" t="s">
        <v>8</v>
      </c>
      <c r="P13" s="31"/>
      <c r="Q13" s="31"/>
      <c r="R13" s="26"/>
    </row>
    <row r="14" spans="1:18" s="2" customFormat="1" ht="6" customHeight="1" x14ac:dyDescent="0.2">
      <c r="E14" s="31"/>
      <c r="F14" s="36"/>
      <c r="G14" s="36"/>
      <c r="H14" s="36"/>
      <c r="I14" s="36"/>
      <c r="J14" s="36"/>
      <c r="K14" s="36"/>
      <c r="L14" s="36"/>
      <c r="M14" s="36"/>
      <c r="N14" s="36"/>
      <c r="O14" s="36"/>
      <c r="P14" s="36"/>
      <c r="Q14" s="36"/>
      <c r="R14" s="26"/>
    </row>
    <row r="15" spans="1:18" s="3" customFormat="1" ht="15" customHeight="1" x14ac:dyDescent="0.2">
      <c r="A15" s="1" t="s">
        <v>11</v>
      </c>
      <c r="B15" s="1"/>
      <c r="C15" s="1"/>
      <c r="D15" s="1"/>
      <c r="E15" s="28"/>
      <c r="F15" s="562"/>
      <c r="G15" s="562"/>
      <c r="H15" s="562"/>
      <c r="I15" s="562"/>
      <c r="J15" s="37"/>
      <c r="K15" s="38" t="s">
        <v>355</v>
      </c>
      <c r="L15" s="37"/>
      <c r="M15" s="35"/>
      <c r="N15" s="562"/>
      <c r="O15" s="562"/>
      <c r="P15" s="562"/>
      <c r="Q15" s="562"/>
      <c r="R15" s="26"/>
    </row>
    <row r="16" spans="1:18" s="2" customFormat="1" ht="6" customHeight="1" x14ac:dyDescent="0.2">
      <c r="E16" s="31"/>
      <c r="F16" s="31"/>
      <c r="G16" s="31"/>
      <c r="H16" s="31"/>
      <c r="M16" s="30"/>
      <c r="N16" s="30"/>
      <c r="O16" s="30"/>
      <c r="P16" s="30"/>
      <c r="Q16" s="30"/>
      <c r="R16" s="26"/>
    </row>
    <row r="17" spans="1:18" s="1" customFormat="1" ht="15" customHeight="1" x14ac:dyDescent="0.2">
      <c r="A17" s="1" t="s">
        <v>357</v>
      </c>
      <c r="E17" s="28"/>
      <c r="F17" s="583"/>
      <c r="G17" s="583"/>
      <c r="H17" s="583"/>
      <c r="I17" s="583"/>
      <c r="J17" s="31"/>
      <c r="K17" s="31" t="s">
        <v>356</v>
      </c>
      <c r="L17" s="31"/>
      <c r="M17" s="31"/>
      <c r="N17" s="583"/>
      <c r="O17" s="583"/>
      <c r="P17" s="583"/>
      <c r="Q17" s="583"/>
      <c r="R17" s="26"/>
    </row>
    <row r="18" spans="1:18" s="2" customFormat="1" ht="6" customHeight="1" x14ac:dyDescent="0.2">
      <c r="E18" s="31"/>
      <c r="F18" s="25"/>
      <c r="G18" s="25"/>
      <c r="H18" s="31"/>
      <c r="M18" s="39"/>
      <c r="N18" s="40"/>
      <c r="O18" s="40"/>
      <c r="P18" s="39"/>
      <c r="Q18" s="39"/>
      <c r="R18" s="26"/>
    </row>
    <row r="19" spans="1:18" s="1" customFormat="1" ht="14.25" x14ac:dyDescent="0.2">
      <c r="A19" s="1" t="s">
        <v>12</v>
      </c>
      <c r="E19" s="28"/>
      <c r="F19" s="562"/>
      <c r="G19" s="562"/>
      <c r="H19" s="562"/>
      <c r="I19" s="562"/>
      <c r="J19" s="2"/>
      <c r="K19" s="1" t="s">
        <v>13</v>
      </c>
      <c r="M19" s="2"/>
      <c r="N19" s="562"/>
      <c r="O19" s="562"/>
      <c r="P19" s="562"/>
      <c r="Q19" s="562"/>
      <c r="R19" s="26"/>
    </row>
    <row r="20" spans="1:18" s="2" customFormat="1" ht="6" customHeight="1" x14ac:dyDescent="0.2">
      <c r="E20" s="31"/>
      <c r="F20" s="25"/>
      <c r="G20" s="25"/>
      <c r="H20" s="31"/>
      <c r="M20" s="39"/>
      <c r="N20" s="40"/>
      <c r="O20" s="40"/>
      <c r="P20" s="39"/>
      <c r="Q20" s="39"/>
      <c r="R20" s="26"/>
    </row>
    <row r="21" spans="1:18" s="1" customFormat="1" ht="14.25" x14ac:dyDescent="0.2">
      <c r="A21" s="586" t="s">
        <v>14</v>
      </c>
      <c r="B21" s="586"/>
      <c r="C21" s="586"/>
      <c r="F21" s="585"/>
      <c r="G21" s="585"/>
      <c r="H21" s="585"/>
      <c r="I21" s="585"/>
      <c r="J21" s="26"/>
      <c r="K21" s="41" t="s">
        <v>15</v>
      </c>
      <c r="L21" s="41"/>
      <c r="M21" s="42"/>
      <c r="N21" s="568"/>
      <c r="O21" s="568"/>
      <c r="P21" s="568"/>
      <c r="Q21" s="2"/>
      <c r="R21" s="26"/>
    </row>
    <row r="22" spans="1:18" s="2" customFormat="1" ht="6" customHeight="1" x14ac:dyDescent="0.2">
      <c r="A22" s="43"/>
      <c r="B22" s="43"/>
      <c r="C22" s="43"/>
      <c r="D22" s="44"/>
      <c r="I22" s="45"/>
      <c r="J22" s="45"/>
      <c r="M22" s="39"/>
      <c r="N22" s="40"/>
      <c r="O22" s="40"/>
      <c r="P22" s="39"/>
      <c r="Q22" s="39"/>
      <c r="R22" s="26"/>
    </row>
    <row r="23" spans="1:18" s="1" customFormat="1" ht="14.25" x14ac:dyDescent="0.2">
      <c r="A23" s="1" t="s">
        <v>16</v>
      </c>
      <c r="E23" s="28"/>
      <c r="F23" s="568"/>
      <c r="G23" s="568"/>
      <c r="H23" s="568"/>
      <c r="I23" s="41"/>
      <c r="J23" s="42" t="s">
        <v>17</v>
      </c>
      <c r="M23" s="39"/>
      <c r="N23" s="568"/>
      <c r="O23" s="568"/>
      <c r="P23" s="568"/>
      <c r="Q23" s="39"/>
      <c r="R23" s="26"/>
    </row>
    <row r="24" spans="1:18" s="2" customFormat="1" ht="6" customHeight="1" x14ac:dyDescent="0.2">
      <c r="E24" s="31"/>
      <c r="F24" s="25"/>
      <c r="G24" s="25"/>
      <c r="H24" s="31"/>
      <c r="M24" s="39"/>
      <c r="N24" s="40"/>
      <c r="O24" s="40"/>
      <c r="P24" s="39"/>
      <c r="Q24" s="39"/>
      <c r="R24" s="26"/>
    </row>
    <row r="25" spans="1:18" s="1" customFormat="1" ht="14.25" x14ac:dyDescent="0.2">
      <c r="A25" s="41" t="s">
        <v>18</v>
      </c>
      <c r="E25" s="28"/>
      <c r="F25" s="562"/>
      <c r="G25" s="562"/>
      <c r="H25" s="562"/>
      <c r="I25" s="562"/>
      <c r="J25" s="562"/>
      <c r="K25" s="562"/>
      <c r="M25" s="39"/>
      <c r="N25" s="2"/>
      <c r="O25" s="2"/>
      <c r="P25" s="39"/>
      <c r="Q25" s="39"/>
      <c r="R25" s="26"/>
    </row>
    <row r="26" spans="1:18" s="2" customFormat="1" ht="6" customHeight="1" x14ac:dyDescent="0.2">
      <c r="E26" s="31"/>
      <c r="F26" s="25"/>
      <c r="G26" s="25"/>
      <c r="H26" s="31"/>
      <c r="M26" s="39"/>
      <c r="N26" s="40"/>
      <c r="O26" s="40"/>
      <c r="P26" s="39"/>
      <c r="Q26" s="39"/>
      <c r="R26" s="26"/>
    </row>
    <row r="27" spans="1:18" s="1" customFormat="1" ht="14.25" x14ac:dyDescent="0.2">
      <c r="A27" s="1" t="s">
        <v>19</v>
      </c>
      <c r="E27" s="28"/>
      <c r="F27" s="562"/>
      <c r="G27" s="562"/>
      <c r="H27" s="562"/>
      <c r="I27" s="562"/>
      <c r="J27" s="562"/>
      <c r="K27" s="562"/>
      <c r="L27" s="562"/>
      <c r="M27" s="562"/>
      <c r="N27" s="562"/>
      <c r="O27" s="562"/>
      <c r="P27" s="562"/>
      <c r="Q27" s="562"/>
      <c r="R27" s="26"/>
    </row>
    <row r="28" spans="1:18" s="2" customFormat="1" ht="6" customHeight="1" x14ac:dyDescent="0.2">
      <c r="E28" s="31"/>
      <c r="F28" s="31"/>
      <c r="G28" s="31"/>
      <c r="H28" s="31"/>
      <c r="M28" s="30"/>
      <c r="N28" s="30"/>
      <c r="O28" s="30"/>
      <c r="P28" s="30"/>
      <c r="Q28" s="30"/>
      <c r="R28" s="26"/>
    </row>
    <row r="29" spans="1:18" s="1" customFormat="1" ht="15" customHeight="1" x14ac:dyDescent="0.2">
      <c r="A29" s="1" t="s">
        <v>20</v>
      </c>
      <c r="E29" s="28"/>
      <c r="F29" s="562"/>
      <c r="G29" s="562"/>
      <c r="H29" s="562"/>
      <c r="I29" s="562"/>
      <c r="J29" s="562"/>
      <c r="K29" s="562"/>
      <c r="L29" s="562"/>
      <c r="M29" s="562"/>
      <c r="N29" s="562"/>
      <c r="O29" s="562"/>
      <c r="P29" s="562"/>
      <c r="Q29" s="562"/>
      <c r="R29" s="26"/>
    </row>
    <row r="30" spans="1:18" s="2" customFormat="1" ht="5.0999999999999996" customHeight="1" x14ac:dyDescent="0.2">
      <c r="E30" s="31"/>
      <c r="F30" s="31"/>
      <c r="G30" s="31"/>
      <c r="H30" s="31"/>
      <c r="M30" s="30"/>
      <c r="N30" s="30"/>
      <c r="O30" s="30"/>
      <c r="P30" s="30"/>
      <c r="Q30" s="30"/>
      <c r="R30" s="26"/>
    </row>
    <row r="31" spans="1:18" s="3" customFormat="1" ht="14.25" customHeight="1" x14ac:dyDescent="0.25">
      <c r="A31" s="5" t="s">
        <v>21</v>
      </c>
      <c r="B31" s="1"/>
      <c r="C31" s="2"/>
      <c r="D31" s="2"/>
      <c r="E31" s="2"/>
      <c r="F31" s="2"/>
      <c r="G31" s="2"/>
      <c r="H31" s="46"/>
      <c r="I31" s="46"/>
      <c r="J31" s="47"/>
      <c r="K31" s="46"/>
      <c r="L31" s="46"/>
      <c r="M31" s="46"/>
      <c r="N31" s="46"/>
      <c r="O31" s="46"/>
      <c r="P31" s="48"/>
      <c r="Q31" s="49"/>
      <c r="R31" s="35"/>
    </row>
    <row r="32" spans="1:18" s="1" customFormat="1" ht="5.0999999999999996" customHeight="1" x14ac:dyDescent="0.2">
      <c r="C32" s="2"/>
      <c r="D32" s="2"/>
      <c r="E32" s="2"/>
      <c r="F32" s="2"/>
      <c r="G32" s="2"/>
      <c r="H32" s="2"/>
      <c r="I32" s="2"/>
      <c r="J32" s="2"/>
      <c r="K32" s="2"/>
      <c r="L32" s="2"/>
      <c r="M32" s="2"/>
      <c r="N32" s="2"/>
      <c r="O32" s="2"/>
      <c r="P32" s="2"/>
      <c r="Q32" s="2"/>
      <c r="R32" s="35"/>
    </row>
    <row r="33" spans="1:18" s="1" customFormat="1" ht="14.25" customHeight="1" x14ac:dyDescent="0.2">
      <c r="A33" s="1" t="s">
        <v>22</v>
      </c>
      <c r="C33" s="27"/>
      <c r="D33" s="47"/>
      <c r="E33" s="46"/>
      <c r="F33" s="562"/>
      <c r="G33" s="562"/>
      <c r="H33" s="562"/>
      <c r="I33" s="562"/>
      <c r="J33" s="562"/>
      <c r="K33" s="562"/>
      <c r="L33" s="562"/>
      <c r="M33" s="562"/>
      <c r="N33" s="562"/>
      <c r="O33" s="562"/>
      <c r="P33" s="562"/>
      <c r="Q33" s="562"/>
      <c r="R33" s="26"/>
    </row>
    <row r="34" spans="1:18" s="1" customFormat="1" ht="6" customHeight="1" x14ac:dyDescent="0.2">
      <c r="D34" s="2"/>
      <c r="E34" s="2"/>
      <c r="R34" s="26"/>
    </row>
    <row r="35" spans="1:18" s="1" customFormat="1" ht="14.25" customHeight="1" x14ac:dyDescent="0.2">
      <c r="C35" s="27"/>
      <c r="D35" s="47"/>
      <c r="E35" s="46"/>
      <c r="F35" s="562"/>
      <c r="G35" s="562"/>
      <c r="H35" s="562"/>
      <c r="I35" s="562"/>
      <c r="J35" s="562"/>
      <c r="K35" s="562"/>
      <c r="L35" s="562"/>
      <c r="M35" s="562"/>
      <c r="N35" s="562"/>
      <c r="O35" s="562"/>
      <c r="P35" s="562"/>
      <c r="Q35" s="562"/>
      <c r="R35" s="26"/>
    </row>
    <row r="36" spans="1:18" s="2" customFormat="1" ht="5.0999999999999996" customHeight="1" x14ac:dyDescent="0.2">
      <c r="C36" s="46"/>
      <c r="D36" s="47"/>
      <c r="E36" s="46"/>
      <c r="F36" s="42"/>
      <c r="G36" s="42"/>
      <c r="H36" s="42"/>
      <c r="I36" s="42"/>
      <c r="J36" s="42"/>
      <c r="K36" s="42"/>
      <c r="L36" s="42"/>
      <c r="M36" s="42"/>
      <c r="N36" s="42"/>
      <c r="O36" s="42"/>
      <c r="P36" s="42"/>
      <c r="Q36" s="42"/>
      <c r="R36" s="26"/>
    </row>
    <row r="37" spans="1:18" s="3" customFormat="1" ht="15" x14ac:dyDescent="0.25">
      <c r="A37" s="5" t="s">
        <v>23</v>
      </c>
      <c r="B37" s="2"/>
      <c r="C37" s="26" t="s">
        <v>24</v>
      </c>
      <c r="D37" s="2"/>
      <c r="E37" s="42"/>
      <c r="F37" s="42"/>
      <c r="G37" s="42"/>
      <c r="H37" s="42"/>
      <c r="I37" s="2"/>
      <c r="J37" s="2"/>
      <c r="K37" s="2"/>
      <c r="L37" s="42"/>
      <c r="M37" s="42"/>
      <c r="N37" s="42"/>
      <c r="O37" s="42"/>
      <c r="P37" s="42"/>
      <c r="Q37" s="2"/>
      <c r="R37" s="2"/>
    </row>
    <row r="38" spans="1:18" s="1" customFormat="1" ht="5.0999999999999996" customHeight="1" x14ac:dyDescent="0.2">
      <c r="B38" s="26"/>
      <c r="C38" s="50"/>
      <c r="D38" s="50"/>
      <c r="E38" s="50"/>
      <c r="F38" s="50"/>
      <c r="G38" s="50"/>
      <c r="H38" s="50"/>
      <c r="I38" s="50"/>
      <c r="J38" s="50"/>
      <c r="K38" s="50"/>
      <c r="L38" s="50"/>
      <c r="R38" s="26"/>
    </row>
    <row r="39" spans="1:18" s="1" customFormat="1" ht="14.25" x14ac:dyDescent="0.2">
      <c r="A39" s="26" t="s">
        <v>25</v>
      </c>
      <c r="B39" s="26"/>
      <c r="C39" s="562"/>
      <c r="D39" s="562"/>
      <c r="E39" s="562"/>
      <c r="F39" s="562"/>
      <c r="G39" s="562"/>
      <c r="H39" s="562"/>
      <c r="I39" s="31"/>
      <c r="J39" s="2" t="s">
        <v>26</v>
      </c>
      <c r="K39" s="2"/>
      <c r="L39" s="562"/>
      <c r="M39" s="562"/>
      <c r="N39" s="562"/>
      <c r="O39" s="562"/>
      <c r="P39" s="562"/>
      <c r="R39" s="31"/>
    </row>
    <row r="40" spans="1:18" s="3" customFormat="1" ht="5.25" customHeight="1" x14ac:dyDescent="0.2">
      <c r="A40" s="26"/>
      <c r="B40" s="26"/>
      <c r="C40" s="31"/>
      <c r="D40" s="31"/>
      <c r="E40" s="31"/>
      <c r="F40" s="31"/>
      <c r="G40" s="31"/>
      <c r="H40" s="31"/>
      <c r="I40" s="31"/>
      <c r="J40" s="31"/>
      <c r="K40" s="31"/>
      <c r="L40" s="26"/>
      <c r="M40" s="2"/>
      <c r="N40" s="31"/>
      <c r="O40" s="26"/>
      <c r="P40" s="2"/>
      <c r="Q40" s="26"/>
      <c r="R40" s="31"/>
    </row>
    <row r="41" spans="1:18" s="1" customFormat="1" ht="14.25" x14ac:dyDescent="0.2">
      <c r="A41" s="26" t="s">
        <v>27</v>
      </c>
      <c r="B41" s="26"/>
      <c r="C41" s="568"/>
      <c r="D41" s="568"/>
      <c r="E41" s="568"/>
      <c r="F41" s="51"/>
      <c r="G41" s="51"/>
      <c r="H41" s="51"/>
      <c r="I41" s="26"/>
      <c r="J41" s="26" t="s">
        <v>9</v>
      </c>
      <c r="K41" s="26"/>
      <c r="L41" s="562"/>
      <c r="M41" s="562"/>
      <c r="N41" s="562"/>
      <c r="O41" s="562"/>
      <c r="P41" s="562"/>
      <c r="R41" s="31"/>
    </row>
    <row r="42" spans="1:18" s="3" customFormat="1" ht="5.25" customHeight="1" x14ac:dyDescent="0.2">
      <c r="A42" s="26"/>
      <c r="B42" s="26"/>
      <c r="C42" s="31"/>
      <c r="D42" s="31"/>
      <c r="E42" s="31"/>
      <c r="F42" s="31"/>
      <c r="G42" s="31"/>
      <c r="H42" s="31"/>
      <c r="I42" s="31"/>
      <c r="J42" s="31"/>
      <c r="K42" s="31"/>
      <c r="L42" s="26"/>
      <c r="R42" s="31"/>
    </row>
    <row r="43" spans="1:18" s="1" customFormat="1" ht="14.25" x14ac:dyDescent="0.2">
      <c r="A43" s="26" t="s">
        <v>28</v>
      </c>
      <c r="B43" s="26"/>
      <c r="C43" s="562"/>
      <c r="D43" s="562"/>
      <c r="E43" s="562"/>
      <c r="F43" s="562"/>
      <c r="G43" s="562"/>
      <c r="H43" s="562"/>
      <c r="I43" s="31"/>
      <c r="J43" s="31"/>
      <c r="K43" s="26"/>
      <c r="L43" s="50"/>
      <c r="N43" s="50"/>
      <c r="O43" s="50"/>
      <c r="Q43" s="26"/>
      <c r="R43" s="26"/>
    </row>
    <row r="44" spans="1:18" s="2" customFormat="1" ht="5.0999999999999996" customHeight="1" x14ac:dyDescent="0.2">
      <c r="A44" s="26"/>
      <c r="B44" s="26"/>
      <c r="C44" s="35"/>
      <c r="D44" s="35"/>
      <c r="E44" s="35"/>
      <c r="F44" s="42"/>
      <c r="G44" s="42"/>
      <c r="H44" s="42"/>
      <c r="I44" s="31"/>
      <c r="J44" s="31"/>
      <c r="K44" s="26"/>
      <c r="L44" s="26"/>
      <c r="N44" s="26"/>
      <c r="O44" s="26"/>
      <c r="Q44" s="26"/>
      <c r="R44" s="26"/>
    </row>
    <row r="45" spans="1:18" s="1" customFormat="1" ht="15" x14ac:dyDescent="0.25">
      <c r="A45" s="589" t="s">
        <v>29</v>
      </c>
      <c r="B45" s="589"/>
      <c r="C45" s="50" t="s">
        <v>358</v>
      </c>
      <c r="E45" s="53"/>
      <c r="F45" s="50"/>
      <c r="G45" s="50"/>
      <c r="H45" s="50"/>
      <c r="I45" s="575"/>
      <c r="J45" s="575"/>
      <c r="K45" s="575"/>
      <c r="M45" s="587"/>
      <c r="N45" s="587"/>
      <c r="O45" s="587"/>
      <c r="P45" s="50"/>
      <c r="Q45" s="50"/>
      <c r="R45" s="2"/>
    </row>
    <row r="46" spans="1:18" s="4" customFormat="1" ht="3" customHeight="1" x14ac:dyDescent="0.25">
      <c r="A46" s="54"/>
      <c r="B46" s="54"/>
      <c r="C46" s="55"/>
      <c r="E46" s="56"/>
      <c r="F46" s="55"/>
      <c r="G46" s="55"/>
      <c r="H46" s="55"/>
      <c r="I46" s="55"/>
      <c r="J46" s="55"/>
      <c r="K46" s="55"/>
      <c r="L46" s="57"/>
      <c r="M46" s="59"/>
      <c r="N46" s="59"/>
      <c r="O46" s="60"/>
      <c r="P46" s="55"/>
      <c r="Q46" s="55"/>
      <c r="R46" s="46"/>
    </row>
    <row r="47" spans="1:18" s="1" customFormat="1" ht="14.25" x14ac:dyDescent="0.2">
      <c r="C47" s="41" t="s">
        <v>359</v>
      </c>
      <c r="G47" s="50"/>
      <c r="H47" s="50"/>
      <c r="I47" s="568"/>
      <c r="J47" s="568"/>
      <c r="K47" s="568"/>
      <c r="M47" s="588"/>
      <c r="N47" s="588"/>
      <c r="O47" s="588"/>
      <c r="P47" s="50"/>
      <c r="Q47" s="50"/>
      <c r="R47" s="2"/>
    </row>
    <row r="48" spans="1:18" s="2" customFormat="1" ht="5.0999999999999996" customHeight="1" x14ac:dyDescent="0.2">
      <c r="D48" s="42"/>
      <c r="G48" s="26"/>
      <c r="H48" s="26"/>
      <c r="I48" s="26"/>
      <c r="J48" s="26"/>
      <c r="K48" s="26"/>
      <c r="L48" s="35"/>
      <c r="M48" s="35"/>
      <c r="N48" s="59"/>
      <c r="O48" s="60"/>
      <c r="P48" s="26"/>
      <c r="Q48" s="26"/>
    </row>
    <row r="49" spans="1:18" s="1" customFormat="1" ht="15" x14ac:dyDescent="0.25">
      <c r="A49" s="5" t="s">
        <v>30</v>
      </c>
      <c r="C49" s="1" t="s">
        <v>31</v>
      </c>
      <c r="R49" s="2"/>
    </row>
    <row r="50" spans="1:18" s="1" customFormat="1" ht="5.0999999999999996" customHeight="1" x14ac:dyDescent="0.25">
      <c r="A50" s="5"/>
      <c r="R50" s="2"/>
    </row>
    <row r="51" spans="1:18" s="1" customFormat="1" ht="14.25" x14ac:dyDescent="0.2">
      <c r="A51" s="50" t="s">
        <v>25</v>
      </c>
      <c r="B51" s="50"/>
      <c r="C51" s="562"/>
      <c r="D51" s="562"/>
      <c r="E51" s="562"/>
      <c r="F51" s="562"/>
      <c r="G51" s="562"/>
      <c r="H51" s="562"/>
      <c r="I51" s="55"/>
      <c r="J51" s="1" t="s">
        <v>26</v>
      </c>
      <c r="L51" s="562"/>
      <c r="M51" s="562"/>
      <c r="N51" s="562"/>
      <c r="O51" s="562"/>
      <c r="P51" s="562"/>
      <c r="R51" s="31"/>
    </row>
    <row r="52" spans="1:18" s="1" customFormat="1" ht="5.25" customHeight="1" x14ac:dyDescent="0.2">
      <c r="A52" s="61"/>
      <c r="B52" s="61"/>
      <c r="C52" s="55"/>
      <c r="D52" s="55"/>
      <c r="E52" s="55"/>
      <c r="F52" s="55"/>
      <c r="G52" s="55"/>
      <c r="H52" s="55"/>
      <c r="I52" s="55"/>
      <c r="J52" s="55"/>
      <c r="K52" s="55"/>
      <c r="L52" s="61"/>
      <c r="M52" s="3"/>
      <c r="N52" s="55"/>
      <c r="O52" s="61"/>
      <c r="P52" s="3"/>
      <c r="Q52" s="61"/>
      <c r="R52" s="31"/>
    </row>
    <row r="53" spans="1:18" s="1" customFormat="1" ht="14.25" x14ac:dyDescent="0.2">
      <c r="A53" s="50" t="s">
        <v>27</v>
      </c>
      <c r="B53" s="50"/>
      <c r="C53" s="568"/>
      <c r="D53" s="568"/>
      <c r="E53" s="568"/>
      <c r="F53" s="62"/>
      <c r="G53" s="62"/>
      <c r="H53" s="62"/>
      <c r="I53" s="50"/>
      <c r="J53" s="50" t="s">
        <v>9</v>
      </c>
      <c r="K53" s="50"/>
      <c r="L53" s="562"/>
      <c r="M53" s="562"/>
      <c r="N53" s="562"/>
      <c r="O53" s="562"/>
      <c r="P53" s="562"/>
      <c r="R53" s="31"/>
    </row>
    <row r="54" spans="1:18" s="1" customFormat="1" ht="5.25" customHeight="1" x14ac:dyDescent="0.2">
      <c r="A54" s="61"/>
      <c r="B54" s="61"/>
      <c r="C54" s="61"/>
      <c r="D54" s="55"/>
      <c r="E54" s="62"/>
      <c r="F54" s="62"/>
      <c r="G54" s="62"/>
      <c r="H54" s="62"/>
      <c r="I54" s="61"/>
      <c r="J54" s="61"/>
      <c r="K54" s="61"/>
      <c r="L54" s="55"/>
      <c r="R54" s="31"/>
    </row>
    <row r="55" spans="1:18" s="1" customFormat="1" ht="15" customHeight="1" x14ac:dyDescent="0.2">
      <c r="A55" s="50" t="s">
        <v>28</v>
      </c>
      <c r="B55" s="50"/>
      <c r="C55" s="562"/>
      <c r="D55" s="562"/>
      <c r="E55" s="562"/>
      <c r="F55" s="562"/>
      <c r="G55" s="562"/>
      <c r="H55" s="562"/>
      <c r="I55" s="55"/>
      <c r="J55" s="55" t="s">
        <v>32</v>
      </c>
      <c r="K55" s="61"/>
      <c r="M55" s="390"/>
      <c r="N55" s="575"/>
      <c r="O55" s="575"/>
      <c r="P55" s="575"/>
      <c r="Q55" s="26"/>
      <c r="R55" s="31"/>
    </row>
    <row r="56" spans="1:18" s="2" customFormat="1" ht="5.0999999999999996" customHeight="1" x14ac:dyDescent="0.2">
      <c r="A56" s="26"/>
      <c r="B56" s="26"/>
      <c r="C56" s="35"/>
      <c r="D56" s="35"/>
      <c r="E56" s="35"/>
      <c r="F56" s="35"/>
      <c r="G56" s="35"/>
      <c r="H56" s="35"/>
      <c r="I56" s="31"/>
      <c r="J56" s="31"/>
      <c r="K56" s="26"/>
      <c r="N56" s="35"/>
      <c r="O56" s="35"/>
      <c r="Q56" s="26"/>
      <c r="R56" s="31"/>
    </row>
    <row r="57" spans="1:18" s="1" customFormat="1" ht="15" customHeight="1" x14ac:dyDescent="0.25">
      <c r="A57" s="5" t="s">
        <v>33</v>
      </c>
      <c r="C57" s="1" t="s">
        <v>34</v>
      </c>
      <c r="R57" s="31"/>
    </row>
    <row r="58" spans="1:18" s="1" customFormat="1" ht="5.0999999999999996" customHeight="1" x14ac:dyDescent="0.25">
      <c r="A58" s="5"/>
      <c r="R58" s="31"/>
    </row>
    <row r="59" spans="1:18" s="1" customFormat="1" ht="15" customHeight="1" x14ac:dyDescent="0.2">
      <c r="A59" s="50" t="s">
        <v>25</v>
      </c>
      <c r="B59" s="50"/>
      <c r="C59" s="562"/>
      <c r="D59" s="562"/>
      <c r="E59" s="562"/>
      <c r="F59" s="562"/>
      <c r="G59" s="562"/>
      <c r="H59" s="562"/>
      <c r="I59" s="55"/>
      <c r="J59" s="1" t="s">
        <v>26</v>
      </c>
      <c r="L59" s="562"/>
      <c r="M59" s="562"/>
      <c r="N59" s="562"/>
      <c r="O59" s="562"/>
      <c r="P59" s="562"/>
      <c r="Q59" s="26"/>
      <c r="R59" s="31"/>
    </row>
    <row r="60" spans="1:18" s="1" customFormat="1" ht="6" customHeight="1" x14ac:dyDescent="0.2">
      <c r="A60" s="61"/>
      <c r="B60" s="61"/>
      <c r="C60" s="55"/>
      <c r="D60" s="55"/>
      <c r="E60" s="55"/>
      <c r="F60" s="55"/>
      <c r="G60" s="55"/>
      <c r="H60" s="55"/>
      <c r="I60" s="55"/>
      <c r="J60" s="55"/>
      <c r="K60" s="55"/>
      <c r="L60" s="61"/>
      <c r="M60" s="3"/>
      <c r="N60" s="55"/>
      <c r="O60" s="61"/>
      <c r="P60" s="3"/>
      <c r="Q60" s="61"/>
      <c r="R60" s="31"/>
    </row>
    <row r="61" spans="1:18" s="1" customFormat="1" ht="14.25" x14ac:dyDescent="0.2">
      <c r="A61" s="50" t="s">
        <v>27</v>
      </c>
      <c r="B61" s="50"/>
      <c r="C61" s="568"/>
      <c r="D61" s="568"/>
      <c r="E61" s="568"/>
      <c r="F61" s="62"/>
      <c r="G61" s="62"/>
      <c r="H61" s="62"/>
      <c r="I61" s="50"/>
      <c r="J61" s="50" t="s">
        <v>9</v>
      </c>
      <c r="K61" s="50"/>
      <c r="L61" s="562"/>
      <c r="M61" s="562"/>
      <c r="N61" s="562"/>
      <c r="O61" s="562"/>
      <c r="P61" s="562"/>
      <c r="Q61" s="31"/>
      <c r="R61" s="31"/>
    </row>
    <row r="62" spans="1:18" s="1" customFormat="1" ht="7.5" customHeight="1" x14ac:dyDescent="0.2">
      <c r="A62" s="61"/>
      <c r="B62" s="61"/>
      <c r="C62" s="61"/>
      <c r="D62" s="55"/>
      <c r="E62" s="62"/>
      <c r="F62" s="62"/>
      <c r="G62" s="62"/>
      <c r="H62" s="62"/>
      <c r="I62" s="61"/>
      <c r="J62" s="61"/>
      <c r="K62" s="61"/>
      <c r="L62" s="55"/>
      <c r="M62" s="55"/>
      <c r="N62" s="61"/>
      <c r="O62" s="55"/>
      <c r="P62" s="55"/>
      <c r="Q62" s="55"/>
      <c r="R62" s="31"/>
    </row>
    <row r="63" spans="1:18" s="1" customFormat="1" ht="14.25" x14ac:dyDescent="0.2">
      <c r="A63" s="50" t="s">
        <v>28</v>
      </c>
      <c r="B63" s="50"/>
      <c r="C63" s="562"/>
      <c r="D63" s="562"/>
      <c r="E63" s="562"/>
      <c r="F63" s="562"/>
      <c r="G63" s="562"/>
      <c r="H63" s="562"/>
      <c r="I63" s="55"/>
      <c r="J63" s="55" t="s">
        <v>35</v>
      </c>
      <c r="K63" s="61"/>
      <c r="L63" s="50"/>
      <c r="M63" s="390"/>
      <c r="N63" s="575"/>
      <c r="O63" s="575"/>
      <c r="P63" s="575"/>
      <c r="Q63" s="26"/>
      <c r="R63" s="31"/>
    </row>
    <row r="64" spans="1:18" s="2" customFormat="1" ht="5.0999999999999996" customHeight="1" x14ac:dyDescent="0.2">
      <c r="A64" s="26"/>
      <c r="B64" s="26"/>
      <c r="C64" s="35"/>
      <c r="D64" s="35"/>
      <c r="E64" s="35"/>
      <c r="F64" s="35"/>
      <c r="G64" s="35"/>
      <c r="H64" s="35"/>
      <c r="I64" s="31"/>
      <c r="J64" s="31"/>
      <c r="K64" s="26"/>
      <c r="L64" s="26"/>
      <c r="N64" s="35"/>
      <c r="O64" s="35"/>
      <c r="Q64" s="26"/>
      <c r="R64" s="31"/>
    </row>
    <row r="65" spans="1:21" s="1" customFormat="1" ht="15" x14ac:dyDescent="0.25">
      <c r="A65" s="5" t="s">
        <v>36</v>
      </c>
      <c r="D65" s="31" t="s">
        <v>37</v>
      </c>
      <c r="E65" s="31"/>
      <c r="F65" s="63"/>
      <c r="G65" s="16"/>
      <c r="H65" s="16"/>
      <c r="I65" s="568"/>
      <c r="J65" s="568"/>
      <c r="K65" s="568"/>
      <c r="L65" s="391"/>
      <c r="M65" s="391"/>
      <c r="R65" s="31"/>
      <c r="S65" s="31"/>
    </row>
    <row r="66" spans="1:21" s="1" customFormat="1" ht="6.75" customHeight="1" x14ac:dyDescent="0.25">
      <c r="A66" s="5"/>
      <c r="R66" s="31"/>
      <c r="S66" s="261"/>
    </row>
    <row r="67" spans="1:21" s="1" customFormat="1" ht="14.25" x14ac:dyDescent="0.2">
      <c r="A67" s="50" t="s">
        <v>25</v>
      </c>
      <c r="B67" s="50"/>
      <c r="C67" s="562"/>
      <c r="D67" s="562"/>
      <c r="E67" s="562"/>
      <c r="F67" s="562"/>
      <c r="G67" s="562"/>
      <c r="H67" s="562"/>
      <c r="I67" s="55"/>
      <c r="J67" s="1" t="s">
        <v>26</v>
      </c>
      <c r="L67" s="562"/>
      <c r="M67" s="562"/>
      <c r="N67" s="562"/>
      <c r="O67" s="562"/>
      <c r="P67" s="562"/>
      <c r="Q67" s="26"/>
      <c r="R67" s="31"/>
      <c r="S67" s="256"/>
      <c r="T67" s="256"/>
      <c r="U67" s="256"/>
    </row>
    <row r="68" spans="1:21" s="1" customFormat="1" ht="7.5" customHeight="1" x14ac:dyDescent="0.2">
      <c r="A68" s="61"/>
      <c r="B68" s="61"/>
      <c r="C68" s="55"/>
      <c r="D68" s="55"/>
      <c r="E68" s="55"/>
      <c r="F68" s="55"/>
      <c r="G68" s="55"/>
      <c r="H68" s="55"/>
      <c r="I68" s="55"/>
      <c r="J68" s="55"/>
      <c r="K68" s="55"/>
      <c r="L68" s="61"/>
      <c r="M68" s="3"/>
      <c r="N68" s="55"/>
      <c r="O68" s="61"/>
      <c r="P68" s="3"/>
      <c r="Q68" s="61"/>
      <c r="R68" s="31"/>
      <c r="S68" s="256"/>
      <c r="T68" s="256"/>
      <c r="U68" s="256"/>
    </row>
    <row r="69" spans="1:21" s="1" customFormat="1" ht="15" customHeight="1" x14ac:dyDescent="0.2">
      <c r="A69" s="50" t="s">
        <v>27</v>
      </c>
      <c r="B69" s="50"/>
      <c r="C69" s="575"/>
      <c r="D69" s="575"/>
      <c r="E69" s="575"/>
      <c r="F69" s="62"/>
      <c r="G69" s="62" t="s">
        <v>269</v>
      </c>
      <c r="H69" s="410"/>
      <c r="I69" s="50"/>
      <c r="J69" s="50" t="s">
        <v>9</v>
      </c>
      <c r="K69" s="50"/>
      <c r="L69" s="562"/>
      <c r="M69" s="562"/>
      <c r="N69" s="562"/>
      <c r="O69" s="562"/>
      <c r="P69" s="562"/>
      <c r="Q69" s="31"/>
      <c r="R69" s="31"/>
      <c r="S69" s="256"/>
      <c r="T69" s="256"/>
      <c r="U69" s="256"/>
    </row>
    <row r="70" spans="1:21" s="1" customFormat="1" ht="5.0999999999999996" customHeight="1" x14ac:dyDescent="0.2">
      <c r="A70" s="50"/>
      <c r="B70" s="50"/>
      <c r="C70" s="64"/>
      <c r="D70" s="64"/>
      <c r="E70" s="64"/>
      <c r="F70" s="62"/>
      <c r="G70" s="62"/>
      <c r="H70" s="62"/>
      <c r="I70" s="61"/>
      <c r="J70" s="61"/>
      <c r="K70" s="61"/>
      <c r="L70" s="38"/>
      <c r="M70" s="38"/>
      <c r="N70" s="38"/>
      <c r="O70" s="38"/>
      <c r="P70" s="38"/>
      <c r="Q70" s="55"/>
      <c r="R70" s="31"/>
      <c r="S70" s="256"/>
      <c r="T70" s="256"/>
      <c r="U70" s="256"/>
    </row>
    <row r="71" spans="1:21" s="1" customFormat="1" ht="15" x14ac:dyDescent="0.25">
      <c r="A71" s="5" t="s">
        <v>38</v>
      </c>
      <c r="R71" s="31"/>
      <c r="S71" s="256"/>
      <c r="T71" s="256"/>
      <c r="U71" s="256"/>
    </row>
    <row r="72" spans="1:21" s="1" customFormat="1" ht="14.25" x14ac:dyDescent="0.2">
      <c r="A72" s="571" t="s">
        <v>39</v>
      </c>
      <c r="B72" s="571"/>
      <c r="C72" s="571"/>
      <c r="D72" s="571"/>
      <c r="E72" s="571"/>
      <c r="G72" s="28" t="s">
        <v>3</v>
      </c>
      <c r="H72" s="28"/>
      <c r="I72" s="28"/>
      <c r="J72" s="28"/>
      <c r="L72" s="28" t="s">
        <v>40</v>
      </c>
      <c r="M72" s="28"/>
      <c r="N72" s="28" t="s">
        <v>41</v>
      </c>
      <c r="O72" s="28"/>
      <c r="P72" s="28"/>
      <c r="Q72" s="366" t="s">
        <v>270</v>
      </c>
      <c r="R72" s="31"/>
      <c r="S72" s="256"/>
      <c r="T72" s="256"/>
      <c r="U72" s="256"/>
    </row>
    <row r="73" spans="1:21" s="1" customFormat="1" ht="14.25" x14ac:dyDescent="0.2">
      <c r="A73" s="562"/>
      <c r="B73" s="562"/>
      <c r="C73" s="562"/>
      <c r="D73" s="562"/>
      <c r="E73" s="562"/>
      <c r="F73" s="563"/>
      <c r="G73" s="561"/>
      <c r="H73" s="562"/>
      <c r="I73" s="562"/>
      <c r="J73" s="562"/>
      <c r="K73" s="563"/>
      <c r="L73" s="564"/>
      <c r="M73" s="565"/>
      <c r="N73" s="572"/>
      <c r="O73" s="573"/>
      <c r="P73" s="574"/>
      <c r="Q73" s="411"/>
      <c r="R73" s="31"/>
      <c r="S73" s="256"/>
      <c r="T73" s="256"/>
      <c r="U73" s="256"/>
    </row>
    <row r="74" spans="1:21" s="1" customFormat="1" ht="14.25" x14ac:dyDescent="0.2">
      <c r="A74" s="562"/>
      <c r="B74" s="562"/>
      <c r="C74" s="562"/>
      <c r="D74" s="562"/>
      <c r="E74" s="562"/>
      <c r="F74" s="563"/>
      <c r="G74" s="561"/>
      <c r="H74" s="562"/>
      <c r="I74" s="562"/>
      <c r="J74" s="562"/>
      <c r="K74" s="563"/>
      <c r="L74" s="564"/>
      <c r="M74" s="565"/>
      <c r="N74" s="572"/>
      <c r="O74" s="573"/>
      <c r="P74" s="574"/>
      <c r="Q74" s="411"/>
      <c r="R74" s="31"/>
      <c r="S74" s="256"/>
      <c r="T74" s="256"/>
      <c r="U74" s="256"/>
    </row>
    <row r="75" spans="1:21" s="1" customFormat="1" ht="14.25" x14ac:dyDescent="0.2">
      <c r="A75" s="562"/>
      <c r="B75" s="562"/>
      <c r="C75" s="562"/>
      <c r="D75" s="562"/>
      <c r="E75" s="562"/>
      <c r="F75" s="563"/>
      <c r="G75" s="561"/>
      <c r="H75" s="562"/>
      <c r="I75" s="562"/>
      <c r="J75" s="562"/>
      <c r="K75" s="563"/>
      <c r="L75" s="564"/>
      <c r="M75" s="565"/>
      <c r="N75" s="572"/>
      <c r="O75" s="573"/>
      <c r="P75" s="574"/>
      <c r="Q75" s="411"/>
      <c r="R75" s="31"/>
      <c r="S75" s="256"/>
      <c r="T75" s="256"/>
      <c r="U75" s="256"/>
    </row>
    <row r="76" spans="1:21" s="1" customFormat="1" ht="14.25" x14ac:dyDescent="0.2">
      <c r="A76" s="562"/>
      <c r="B76" s="562"/>
      <c r="C76" s="562"/>
      <c r="D76" s="562"/>
      <c r="E76" s="562"/>
      <c r="F76" s="563"/>
      <c r="G76" s="561"/>
      <c r="H76" s="562"/>
      <c r="I76" s="562"/>
      <c r="J76" s="562"/>
      <c r="K76" s="563"/>
      <c r="L76" s="564"/>
      <c r="M76" s="565"/>
      <c r="N76" s="572"/>
      <c r="O76" s="573"/>
      <c r="P76" s="574"/>
      <c r="Q76" s="411"/>
      <c r="R76" s="31"/>
      <c r="S76" s="256"/>
      <c r="T76" s="256"/>
      <c r="U76" s="256"/>
    </row>
    <row r="77" spans="1:21" s="1" customFormat="1" ht="14.25" x14ac:dyDescent="0.2">
      <c r="A77" s="562"/>
      <c r="B77" s="562"/>
      <c r="C77" s="562"/>
      <c r="D77" s="562"/>
      <c r="E77" s="562"/>
      <c r="F77" s="563"/>
      <c r="G77" s="561"/>
      <c r="H77" s="562"/>
      <c r="I77" s="562"/>
      <c r="J77" s="562"/>
      <c r="K77" s="563"/>
      <c r="L77" s="564"/>
      <c r="M77" s="565"/>
      <c r="N77" s="572"/>
      <c r="O77" s="573"/>
      <c r="P77" s="574"/>
      <c r="Q77" s="411"/>
      <c r="R77" s="31"/>
      <c r="S77" s="256"/>
      <c r="T77" s="256"/>
      <c r="U77" s="256"/>
    </row>
    <row r="78" spans="1:21" s="1" customFormat="1" ht="14.25" x14ac:dyDescent="0.2">
      <c r="A78" s="562"/>
      <c r="B78" s="562"/>
      <c r="C78" s="562"/>
      <c r="D78" s="562"/>
      <c r="E78" s="562"/>
      <c r="F78" s="563"/>
      <c r="G78" s="561"/>
      <c r="H78" s="562"/>
      <c r="I78" s="562"/>
      <c r="J78" s="562"/>
      <c r="K78" s="563"/>
      <c r="L78" s="564"/>
      <c r="M78" s="565"/>
      <c r="N78" s="572"/>
      <c r="O78" s="573"/>
      <c r="P78" s="574"/>
      <c r="Q78" s="411"/>
      <c r="R78" s="31"/>
      <c r="S78" s="256"/>
      <c r="T78" s="256"/>
      <c r="U78" s="256"/>
    </row>
    <row r="79" spans="1:21" s="1" customFormat="1" ht="5.0999999999999996" customHeight="1" x14ac:dyDescent="0.2">
      <c r="R79" s="31"/>
      <c r="S79" s="256"/>
      <c r="T79" s="256"/>
      <c r="U79" s="256"/>
    </row>
    <row r="80" spans="1:21" s="1" customFormat="1" ht="15" x14ac:dyDescent="0.25">
      <c r="A80" s="52" t="s">
        <v>42</v>
      </c>
      <c r="R80" s="65"/>
    </row>
    <row r="81" spans="1:18" s="1" customFormat="1" ht="14.25" x14ac:dyDescent="0.2">
      <c r="A81" s="571" t="s">
        <v>39</v>
      </c>
      <c r="B81" s="571"/>
      <c r="C81" s="571"/>
      <c r="D81" s="571"/>
      <c r="E81" s="571"/>
      <c r="G81" s="28" t="s">
        <v>3</v>
      </c>
      <c r="H81" s="28"/>
      <c r="I81" s="28"/>
      <c r="J81" s="28"/>
      <c r="L81" s="28" t="s">
        <v>40</v>
      </c>
      <c r="M81" s="28"/>
      <c r="N81" s="28" t="s">
        <v>41</v>
      </c>
      <c r="O81" s="28"/>
      <c r="P81" s="28"/>
      <c r="Q81" s="28"/>
      <c r="R81" s="31"/>
    </row>
    <row r="82" spans="1:18" s="1" customFormat="1" ht="14.25" x14ac:dyDescent="0.2">
      <c r="A82" s="562"/>
      <c r="B82" s="562"/>
      <c r="C82" s="562"/>
      <c r="D82" s="562"/>
      <c r="E82" s="562"/>
      <c r="F82" s="563"/>
      <c r="G82" s="561"/>
      <c r="H82" s="562"/>
      <c r="I82" s="562"/>
      <c r="J82" s="562"/>
      <c r="K82" s="563"/>
      <c r="L82" s="564"/>
      <c r="M82" s="565"/>
      <c r="N82" s="566"/>
      <c r="O82" s="567"/>
      <c r="P82" s="567"/>
      <c r="Q82" s="567"/>
      <c r="R82" s="31"/>
    </row>
    <row r="83" spans="1:18" s="1" customFormat="1" ht="14.25" x14ac:dyDescent="0.2">
      <c r="A83" s="562"/>
      <c r="B83" s="562"/>
      <c r="C83" s="562"/>
      <c r="D83" s="562"/>
      <c r="E83" s="562"/>
      <c r="F83" s="563"/>
      <c r="G83" s="561"/>
      <c r="H83" s="562"/>
      <c r="I83" s="562"/>
      <c r="J83" s="562"/>
      <c r="K83" s="563"/>
      <c r="L83" s="564"/>
      <c r="M83" s="565"/>
      <c r="N83" s="566"/>
      <c r="O83" s="567"/>
      <c r="P83" s="567"/>
      <c r="Q83" s="567"/>
      <c r="R83" s="31"/>
    </row>
    <row r="84" spans="1:18" s="1" customFormat="1" ht="14.25" x14ac:dyDescent="0.2">
      <c r="A84" s="562"/>
      <c r="B84" s="562"/>
      <c r="C84" s="562"/>
      <c r="D84" s="562"/>
      <c r="E84" s="562"/>
      <c r="F84" s="563"/>
      <c r="G84" s="561"/>
      <c r="H84" s="562"/>
      <c r="I84" s="562"/>
      <c r="J84" s="562"/>
      <c r="K84" s="563"/>
      <c r="L84" s="564"/>
      <c r="M84" s="565"/>
      <c r="N84" s="566"/>
      <c r="O84" s="567"/>
      <c r="P84" s="567"/>
      <c r="Q84" s="567"/>
      <c r="R84" s="65"/>
    </row>
    <row r="85" spans="1:18" s="1" customFormat="1" ht="14.25" x14ac:dyDescent="0.2">
      <c r="A85" s="562"/>
      <c r="B85" s="562"/>
      <c r="C85" s="562"/>
      <c r="D85" s="562"/>
      <c r="E85" s="562"/>
      <c r="F85" s="563"/>
      <c r="G85" s="561"/>
      <c r="H85" s="562"/>
      <c r="I85" s="562"/>
      <c r="J85" s="562"/>
      <c r="K85" s="563"/>
      <c r="L85" s="564"/>
      <c r="M85" s="565"/>
      <c r="N85" s="566"/>
      <c r="O85" s="567"/>
      <c r="P85" s="567"/>
      <c r="Q85" s="567"/>
      <c r="R85" s="31"/>
    </row>
    <row r="86" spans="1:18" s="1" customFormat="1" ht="14.25" x14ac:dyDescent="0.2">
      <c r="A86" s="562"/>
      <c r="B86" s="562"/>
      <c r="C86" s="562"/>
      <c r="D86" s="562"/>
      <c r="E86" s="562"/>
      <c r="F86" s="563"/>
      <c r="G86" s="561"/>
      <c r="H86" s="562"/>
      <c r="I86" s="562"/>
      <c r="J86" s="562"/>
      <c r="K86" s="563"/>
      <c r="L86" s="564"/>
      <c r="M86" s="565"/>
      <c r="N86" s="566"/>
      <c r="O86" s="567"/>
      <c r="P86" s="567"/>
      <c r="Q86" s="567"/>
      <c r="R86" s="65"/>
    </row>
    <row r="87" spans="1:18" s="1" customFormat="1" ht="14.25" x14ac:dyDescent="0.2">
      <c r="A87" s="562"/>
      <c r="B87" s="562"/>
      <c r="C87" s="562"/>
      <c r="D87" s="562"/>
      <c r="E87" s="562"/>
      <c r="F87" s="563"/>
      <c r="G87" s="561"/>
      <c r="H87" s="562"/>
      <c r="I87" s="562"/>
      <c r="J87" s="562"/>
      <c r="K87" s="563"/>
      <c r="L87" s="564"/>
      <c r="M87" s="565"/>
      <c r="N87" s="566"/>
      <c r="O87" s="567"/>
      <c r="P87" s="567"/>
      <c r="Q87" s="567"/>
      <c r="R87" s="31"/>
    </row>
    <row r="88" spans="1:18" s="1" customFormat="1" ht="14.25" customHeight="1" x14ac:dyDescent="0.2">
      <c r="A88" s="66"/>
      <c r="B88" s="66"/>
      <c r="C88" s="66"/>
      <c r="D88" s="66"/>
      <c r="E88" s="66"/>
      <c r="F88" s="66"/>
      <c r="G88" s="66"/>
      <c r="H88" s="66"/>
      <c r="I88" s="66"/>
      <c r="J88" s="66"/>
      <c r="K88" s="66"/>
      <c r="L88" s="66"/>
      <c r="M88" s="66"/>
      <c r="N88" s="66"/>
      <c r="O88" s="66"/>
      <c r="P88" s="66"/>
      <c r="Q88" s="66"/>
      <c r="R88" s="46"/>
    </row>
    <row r="89" spans="1:18" s="1" customFormat="1" ht="14.25" customHeight="1" x14ac:dyDescent="0.2">
      <c r="A89" s="27"/>
      <c r="B89" s="27"/>
      <c r="C89" s="27"/>
      <c r="D89" s="27"/>
      <c r="E89" s="27"/>
      <c r="F89" s="27"/>
      <c r="G89" s="27"/>
      <c r="H89" s="27"/>
      <c r="I89" s="27"/>
      <c r="J89" s="27"/>
      <c r="K89" s="27"/>
      <c r="L89" s="27"/>
      <c r="M89" s="27"/>
      <c r="N89" s="27"/>
      <c r="O89" s="27"/>
      <c r="P89" s="27"/>
      <c r="Q89" s="27"/>
      <c r="R89" s="46"/>
    </row>
    <row r="90" spans="1:18" s="1" customFormat="1" ht="14.25" x14ac:dyDescent="0.2">
      <c r="A90" s="1" t="s">
        <v>43</v>
      </c>
      <c r="E90" s="568"/>
      <c r="F90" s="562"/>
      <c r="G90" s="562"/>
      <c r="H90" s="67"/>
      <c r="K90" s="1" t="s">
        <v>44</v>
      </c>
      <c r="L90" s="68"/>
      <c r="M90" s="68"/>
      <c r="N90" s="68"/>
      <c r="O90" s="568"/>
      <c r="P90" s="562"/>
      <c r="Q90" s="562"/>
      <c r="R90" s="2"/>
    </row>
    <row r="91" spans="1:18" s="1" customFormat="1" ht="9.9499999999999993" customHeight="1" x14ac:dyDescent="0.2">
      <c r="R91" s="2"/>
    </row>
    <row r="92" spans="1:18" s="1" customFormat="1" ht="15" x14ac:dyDescent="0.25">
      <c r="A92" s="250" t="s">
        <v>235</v>
      </c>
      <c r="B92" s="250"/>
      <c r="C92" s="250"/>
      <c r="D92" s="250"/>
      <c r="E92" s="250"/>
      <c r="F92" s="250"/>
      <c r="G92" s="250"/>
      <c r="H92" s="250"/>
      <c r="I92" s="250"/>
      <c r="J92" s="250"/>
      <c r="K92" s="250"/>
      <c r="L92" s="250"/>
      <c r="M92" s="250"/>
      <c r="N92" s="251" t="s">
        <v>45</v>
      </c>
      <c r="O92" s="570" t="e">
        <f>IF(BudgFehlbet=0,BudgAllErzKiFehlbet,BudgFehlbet)</f>
        <v>#REF!</v>
      </c>
      <c r="P92" s="570"/>
      <c r="Q92" s="570"/>
      <c r="R92" s="2"/>
    </row>
    <row r="93" spans="1:18" s="1" customFormat="1" ht="9.9499999999999993" customHeight="1" x14ac:dyDescent="0.2">
      <c r="R93" s="2"/>
    </row>
    <row r="94" spans="1:18" s="1" customFormat="1" ht="9.9499999999999993" customHeight="1" x14ac:dyDescent="0.2">
      <c r="R94" s="2"/>
    </row>
    <row r="95" spans="1:18" s="1" customFormat="1" ht="14.25" x14ac:dyDescent="0.2">
      <c r="A95" s="1" t="s">
        <v>46</v>
      </c>
      <c r="E95" s="562"/>
      <c r="F95" s="562"/>
      <c r="G95" s="562"/>
      <c r="H95" s="562"/>
      <c r="I95" s="562"/>
      <c r="J95" s="562"/>
      <c r="K95" s="562"/>
      <c r="L95" s="562"/>
      <c r="M95" s="562"/>
      <c r="N95" s="562"/>
      <c r="O95" s="562"/>
      <c r="P95" s="562"/>
      <c r="Q95" s="562"/>
      <c r="R95" s="31"/>
    </row>
    <row r="96" spans="1:18" s="1" customFormat="1" ht="14.25" x14ac:dyDescent="0.2">
      <c r="R96" s="2"/>
    </row>
    <row r="97" spans="1:20" s="256" customFormat="1" ht="14.25" x14ac:dyDescent="0.2">
      <c r="A97" s="256" t="s">
        <v>283</v>
      </c>
      <c r="J97" s="591"/>
      <c r="K97" s="591"/>
      <c r="L97" s="591"/>
      <c r="M97" s="591"/>
      <c r="N97" s="591"/>
      <c r="O97" s="591"/>
      <c r="P97" s="591"/>
      <c r="Q97" s="82" t="s">
        <v>284</v>
      </c>
      <c r="R97" s="261"/>
    </row>
    <row r="98" spans="1:20" s="256" customFormat="1" ht="14.25" x14ac:dyDescent="0.2">
      <c r="R98" s="261"/>
    </row>
    <row r="99" spans="1:20" s="1" customFormat="1" ht="14.25" x14ac:dyDescent="0.2">
      <c r="A99" s="1" t="s">
        <v>47</v>
      </c>
      <c r="E99" s="1" t="s">
        <v>48</v>
      </c>
      <c r="I99" s="1" t="s">
        <v>371</v>
      </c>
      <c r="J99" s="50"/>
      <c r="K99" s="50"/>
      <c r="L99" s="50"/>
      <c r="M99" s="50"/>
      <c r="R99" s="2"/>
    </row>
    <row r="100" spans="1:20" s="1" customFormat="1" ht="14.25" x14ac:dyDescent="0.2">
      <c r="J100" s="50"/>
      <c r="K100" s="50"/>
      <c r="L100" s="50"/>
      <c r="M100" s="50"/>
      <c r="R100" s="2"/>
    </row>
    <row r="101" spans="1:20" s="1" customFormat="1" ht="14.25" x14ac:dyDescent="0.2">
      <c r="J101" s="50"/>
      <c r="K101" s="50"/>
      <c r="L101" s="50"/>
      <c r="M101" s="50"/>
      <c r="R101" s="2"/>
    </row>
    <row r="102" spans="1:20" s="1" customFormat="1" ht="14.25" x14ac:dyDescent="0.2">
      <c r="H102" s="28"/>
      <c r="I102" s="28"/>
      <c r="R102" s="2"/>
    </row>
    <row r="103" spans="1:20" s="1" customFormat="1" ht="14.25" x14ac:dyDescent="0.2">
      <c r="A103" s="560"/>
      <c r="B103" s="560"/>
      <c r="C103" s="560"/>
      <c r="E103" s="557"/>
      <c r="F103" s="558"/>
      <c r="G103" s="558"/>
      <c r="H103" s="69"/>
      <c r="I103" s="558" t="str">
        <f>SUBSTITUTE(GS_NAME &amp; " " &amp; GS_VORNAME,"&lt;", "")</f>
        <v xml:space="preserve"> </v>
      </c>
      <c r="J103" s="558"/>
      <c r="K103" s="558"/>
      <c r="L103" s="558"/>
      <c r="M103" s="558"/>
      <c r="N103" s="558"/>
      <c r="O103" s="558"/>
      <c r="P103" s="558"/>
      <c r="Q103" s="558"/>
      <c r="R103" s="392"/>
      <c r="T103" s="67">
        <f ca="1">TODAY()</f>
        <v>45631</v>
      </c>
    </row>
    <row r="104" spans="1:20" s="1" customFormat="1" ht="14.25" x14ac:dyDescent="0.2">
      <c r="A104" s="70"/>
      <c r="B104" s="70"/>
      <c r="C104" s="70"/>
      <c r="D104" s="71"/>
      <c r="E104" s="72"/>
      <c r="F104" s="72"/>
      <c r="G104" s="72"/>
      <c r="H104" s="72"/>
      <c r="I104" s="590" t="str">
        <f>SUBSTITUTE(GS_ZivHeiName &amp; " " &amp; GS_ZivHeiVorname,"&lt;", "")</f>
        <v xml:space="preserve"> </v>
      </c>
      <c r="J104" s="590"/>
      <c r="K104" s="590"/>
      <c r="L104" s="590"/>
      <c r="M104" s="590"/>
      <c r="N104" s="590"/>
      <c r="O104" s="590"/>
      <c r="P104" s="590"/>
      <c r="Q104" s="590"/>
      <c r="R104" s="392"/>
    </row>
    <row r="105" spans="1:20" s="261" customFormat="1" ht="8.1" customHeight="1" x14ac:dyDescent="0.2">
      <c r="A105" s="73"/>
      <c r="B105" s="73"/>
      <c r="C105" s="73"/>
      <c r="E105" s="408"/>
      <c r="F105" s="408"/>
      <c r="G105" s="408"/>
      <c r="H105" s="408"/>
      <c r="I105" s="408"/>
      <c r="J105" s="408"/>
      <c r="K105" s="408"/>
      <c r="L105" s="408"/>
      <c r="M105" s="408"/>
      <c r="N105" s="408"/>
      <c r="O105" s="408"/>
      <c r="P105" s="408"/>
      <c r="Q105" s="408"/>
      <c r="R105" s="392"/>
    </row>
    <row r="106" spans="1:20" s="1" customFormat="1" ht="14.25" x14ac:dyDescent="0.2">
      <c r="A106" s="74" t="s">
        <v>370</v>
      </c>
      <c r="B106" s="70"/>
      <c r="C106" s="70"/>
      <c r="D106" s="71"/>
      <c r="E106" s="72"/>
      <c r="F106" s="72"/>
      <c r="G106" s="72"/>
      <c r="H106" s="72"/>
      <c r="K106" s="73"/>
      <c r="L106" s="73"/>
      <c r="M106" s="73"/>
      <c r="N106" s="73"/>
      <c r="O106" s="73"/>
      <c r="P106" s="73"/>
      <c r="Q106" s="73"/>
      <c r="R106" s="2"/>
    </row>
    <row r="107" spans="1:20" s="1" customFormat="1" ht="8.1" customHeight="1" thickBot="1" x14ac:dyDescent="0.25">
      <c r="A107" s="75"/>
      <c r="B107" s="75"/>
      <c r="C107" s="75"/>
      <c r="D107" s="75"/>
      <c r="E107" s="75"/>
      <c r="F107" s="75"/>
      <c r="G107" s="75"/>
      <c r="H107" s="75"/>
      <c r="I107" s="76"/>
      <c r="J107" s="76"/>
      <c r="K107" s="76"/>
      <c r="L107" s="76"/>
      <c r="M107" s="76"/>
      <c r="N107" s="76"/>
      <c r="O107" s="76"/>
      <c r="P107" s="76"/>
      <c r="Q107" s="76"/>
      <c r="R107" s="31"/>
    </row>
    <row r="108" spans="1:20" s="1" customFormat="1" ht="8.1" customHeight="1" x14ac:dyDescent="0.2">
      <c r="A108" s="28"/>
      <c r="B108" s="28"/>
      <c r="C108" s="28"/>
      <c r="D108" s="28"/>
      <c r="E108" s="28"/>
      <c r="F108" s="28"/>
      <c r="G108" s="28"/>
      <c r="H108" s="28"/>
      <c r="I108" s="28"/>
      <c r="J108" s="28"/>
      <c r="K108" s="28"/>
      <c r="L108" s="28"/>
      <c r="M108" s="28"/>
      <c r="N108" s="28"/>
      <c r="O108" s="28"/>
      <c r="P108" s="28"/>
      <c r="Q108" s="28"/>
      <c r="R108" s="31"/>
    </row>
    <row r="109" spans="1:20" s="1" customFormat="1" ht="14.25" x14ac:dyDescent="0.2">
      <c r="A109" s="27" t="s">
        <v>49</v>
      </c>
      <c r="B109" s="27"/>
      <c r="C109" s="27"/>
      <c r="D109" s="27"/>
      <c r="E109" s="27"/>
      <c r="F109" s="27"/>
      <c r="G109" s="27"/>
      <c r="H109" s="27"/>
      <c r="I109" s="27"/>
      <c r="J109" s="27"/>
      <c r="K109" s="27"/>
      <c r="L109" s="27"/>
      <c r="M109" s="27"/>
      <c r="N109" s="27"/>
      <c r="O109" s="27"/>
      <c r="P109" s="27"/>
      <c r="Q109" s="27"/>
      <c r="R109" s="46"/>
    </row>
    <row r="110" spans="1:20" s="1" customFormat="1" ht="270.75" customHeight="1" x14ac:dyDescent="0.2">
      <c r="A110" s="569"/>
      <c r="B110" s="569"/>
      <c r="C110" s="569"/>
      <c r="D110" s="569"/>
      <c r="E110" s="569"/>
      <c r="F110" s="569"/>
      <c r="G110" s="569"/>
      <c r="H110" s="569"/>
      <c r="I110" s="569"/>
      <c r="J110" s="569"/>
      <c r="K110" s="569"/>
      <c r="L110" s="569"/>
      <c r="M110" s="569"/>
      <c r="N110" s="569"/>
      <c r="O110" s="569"/>
      <c r="P110" s="569"/>
      <c r="Q110" s="569"/>
      <c r="R110" s="46"/>
    </row>
    <row r="111" spans="1:20" s="1" customFormat="1" ht="14.25" hidden="1" x14ac:dyDescent="0.2">
      <c r="A111" s="353"/>
      <c r="B111" s="353"/>
      <c r="C111" s="353"/>
      <c r="D111" s="353"/>
      <c r="E111" s="353"/>
      <c r="F111" s="353"/>
      <c r="G111" s="353"/>
      <c r="H111" s="353"/>
      <c r="I111" s="353"/>
      <c r="J111" s="353"/>
      <c r="K111" s="353"/>
      <c r="L111" s="353"/>
      <c r="M111" s="353"/>
      <c r="N111" s="353"/>
      <c r="O111" s="353"/>
      <c r="P111" s="353"/>
      <c r="Q111" s="353"/>
      <c r="R111" s="46"/>
    </row>
    <row r="112" spans="1:20" s="1" customFormat="1" ht="14.25" hidden="1" x14ac:dyDescent="0.2">
      <c r="A112" s="353"/>
      <c r="B112" s="353"/>
      <c r="C112" s="353"/>
      <c r="D112" s="353"/>
      <c r="E112" s="353"/>
      <c r="F112" s="353"/>
      <c r="G112" s="353"/>
      <c r="H112" s="353"/>
      <c r="I112" s="353"/>
      <c r="J112" s="353"/>
      <c r="K112" s="353"/>
      <c r="L112" s="353"/>
      <c r="M112" s="353"/>
      <c r="N112" s="353"/>
      <c r="O112" s="353"/>
      <c r="P112" s="353"/>
      <c r="Q112" s="353"/>
      <c r="R112" s="31"/>
    </row>
    <row r="113" spans="1:18" s="1" customFormat="1" ht="14.25" hidden="1" x14ac:dyDescent="0.2">
      <c r="A113" s="353"/>
      <c r="B113" s="353"/>
      <c r="C113" s="353"/>
      <c r="D113" s="353"/>
      <c r="E113" s="353"/>
      <c r="F113" s="353"/>
      <c r="G113" s="353"/>
      <c r="H113" s="353"/>
      <c r="I113" s="353"/>
      <c r="J113" s="353"/>
      <c r="K113" s="353"/>
      <c r="L113" s="353"/>
      <c r="M113" s="353"/>
      <c r="N113" s="353"/>
      <c r="O113" s="353"/>
      <c r="P113" s="353"/>
      <c r="Q113" s="353"/>
      <c r="R113" s="2"/>
    </row>
    <row r="114" spans="1:18" s="1" customFormat="1" ht="14.25" hidden="1" x14ac:dyDescent="0.2">
      <c r="A114" s="353"/>
      <c r="B114" s="353"/>
      <c r="C114" s="353"/>
      <c r="D114" s="353"/>
      <c r="E114" s="353"/>
      <c r="F114" s="353"/>
      <c r="G114" s="353"/>
      <c r="H114" s="353"/>
      <c r="I114" s="353"/>
      <c r="J114" s="353"/>
      <c r="K114" s="353"/>
      <c r="L114" s="353"/>
      <c r="M114" s="353"/>
      <c r="N114" s="353"/>
      <c r="O114" s="353"/>
      <c r="P114" s="353"/>
      <c r="Q114" s="353"/>
      <c r="R114" s="2"/>
    </row>
    <row r="115" spans="1:18" s="1" customFormat="1" ht="14.25" hidden="1" x14ac:dyDescent="0.2">
      <c r="A115" s="353"/>
      <c r="B115" s="353"/>
      <c r="C115" s="353"/>
      <c r="D115" s="353"/>
      <c r="E115" s="353"/>
      <c r="F115" s="353"/>
      <c r="G115" s="353"/>
      <c r="H115" s="353"/>
      <c r="I115" s="353"/>
      <c r="J115" s="353"/>
      <c r="K115" s="353"/>
      <c r="L115" s="353"/>
      <c r="M115" s="353"/>
      <c r="N115" s="353"/>
      <c r="O115" s="353"/>
      <c r="P115" s="353"/>
      <c r="Q115" s="353"/>
      <c r="R115" s="2"/>
    </row>
    <row r="116" spans="1:18" s="1" customFormat="1" ht="14.25" hidden="1" x14ac:dyDescent="0.2">
      <c r="A116" s="353"/>
      <c r="B116" s="353"/>
      <c r="C116" s="353"/>
      <c r="D116" s="353"/>
      <c r="E116" s="353"/>
      <c r="F116" s="353"/>
      <c r="G116" s="353"/>
      <c r="H116" s="353"/>
      <c r="I116" s="353"/>
      <c r="J116" s="353"/>
      <c r="K116" s="353"/>
      <c r="L116" s="353"/>
      <c r="M116" s="353"/>
      <c r="N116" s="353"/>
      <c r="O116" s="353"/>
      <c r="P116" s="353"/>
      <c r="Q116" s="353"/>
      <c r="R116" s="2"/>
    </row>
    <row r="117" spans="1:18" s="1" customFormat="1" ht="15" hidden="1" customHeight="1" x14ac:dyDescent="0.2">
      <c r="A117" s="353"/>
      <c r="B117" s="353"/>
      <c r="C117" s="353"/>
      <c r="D117" s="353"/>
      <c r="E117" s="353"/>
      <c r="F117" s="353"/>
      <c r="G117" s="353"/>
      <c r="H117" s="353"/>
      <c r="I117" s="353"/>
      <c r="J117" s="353"/>
      <c r="K117" s="353"/>
      <c r="L117" s="353"/>
      <c r="M117" s="353"/>
      <c r="N117" s="353"/>
      <c r="O117" s="353"/>
      <c r="P117" s="353"/>
      <c r="Q117" s="353"/>
      <c r="R117" s="2"/>
    </row>
    <row r="118" spans="1:18" s="1" customFormat="1" ht="14.25" hidden="1" x14ac:dyDescent="0.2">
      <c r="A118" s="353"/>
      <c r="B118" s="353"/>
      <c r="C118" s="353"/>
      <c r="D118" s="353"/>
      <c r="E118" s="353"/>
      <c r="F118" s="353"/>
      <c r="G118" s="353"/>
      <c r="H118" s="353"/>
      <c r="I118" s="353"/>
      <c r="J118" s="353"/>
      <c r="K118" s="353"/>
      <c r="L118" s="353"/>
      <c r="M118" s="353"/>
      <c r="N118" s="353"/>
      <c r="O118" s="353"/>
      <c r="P118" s="353"/>
      <c r="Q118" s="353"/>
      <c r="R118" s="2"/>
    </row>
    <row r="119" spans="1:18" s="1" customFormat="1" ht="14.25" hidden="1" x14ac:dyDescent="0.2">
      <c r="A119" s="353"/>
      <c r="B119" s="353"/>
      <c r="C119" s="353"/>
      <c r="D119" s="353"/>
      <c r="E119" s="353"/>
      <c r="F119" s="353"/>
      <c r="G119" s="353"/>
      <c r="H119" s="353"/>
      <c r="I119" s="353"/>
      <c r="J119" s="353"/>
      <c r="K119" s="353"/>
      <c r="L119" s="353"/>
      <c r="M119" s="353"/>
      <c r="N119" s="353"/>
      <c r="O119" s="353"/>
      <c r="P119" s="353"/>
      <c r="Q119" s="353"/>
      <c r="R119" s="2"/>
    </row>
    <row r="120" spans="1:18" s="1" customFormat="1" ht="14.25" hidden="1" x14ac:dyDescent="0.2">
      <c r="A120" s="353"/>
      <c r="B120" s="353"/>
      <c r="C120" s="353"/>
      <c r="D120" s="353"/>
      <c r="E120" s="353"/>
      <c r="F120" s="353"/>
      <c r="G120" s="353"/>
      <c r="H120" s="353"/>
      <c r="I120" s="353"/>
      <c r="J120" s="353"/>
      <c r="K120" s="353"/>
      <c r="L120" s="353"/>
      <c r="M120" s="353"/>
      <c r="N120" s="353"/>
      <c r="O120" s="353"/>
      <c r="P120" s="353"/>
      <c r="Q120" s="353"/>
      <c r="R120" s="2"/>
    </row>
    <row r="121" spans="1:18" s="1" customFormat="1" ht="15" hidden="1" customHeight="1" x14ac:dyDescent="0.2">
      <c r="A121" s="353"/>
      <c r="B121" s="353"/>
      <c r="C121" s="353"/>
      <c r="D121" s="353"/>
      <c r="E121" s="353"/>
      <c r="F121" s="353"/>
      <c r="G121" s="353"/>
      <c r="H121" s="353"/>
      <c r="I121" s="353"/>
      <c r="J121" s="353"/>
      <c r="K121" s="353"/>
      <c r="L121" s="353"/>
      <c r="M121" s="353"/>
      <c r="N121" s="353"/>
      <c r="O121" s="353"/>
      <c r="P121" s="353"/>
      <c r="Q121" s="353"/>
      <c r="R121" s="2"/>
    </row>
    <row r="122" spans="1:18" s="1" customFormat="1" ht="14.25" hidden="1" x14ac:dyDescent="0.2">
      <c r="A122" s="353"/>
      <c r="B122" s="353"/>
      <c r="C122" s="353"/>
      <c r="D122" s="353"/>
      <c r="E122" s="353"/>
      <c r="F122" s="353"/>
      <c r="G122" s="353"/>
      <c r="H122" s="353"/>
      <c r="I122" s="353"/>
      <c r="J122" s="353"/>
      <c r="K122" s="353"/>
      <c r="L122" s="353"/>
      <c r="M122" s="353"/>
      <c r="N122" s="353"/>
      <c r="O122" s="353"/>
      <c r="P122" s="353"/>
      <c r="Q122" s="353"/>
      <c r="R122" s="2"/>
    </row>
    <row r="123" spans="1:18" s="1" customFormat="1" ht="14.25" hidden="1" x14ac:dyDescent="0.2">
      <c r="A123" s="353"/>
      <c r="B123" s="353"/>
      <c r="C123" s="353"/>
      <c r="D123" s="353"/>
      <c r="E123" s="353"/>
      <c r="F123" s="353"/>
      <c r="G123" s="353"/>
      <c r="H123" s="353"/>
      <c r="I123" s="353"/>
      <c r="J123" s="353"/>
      <c r="K123" s="353"/>
      <c r="L123" s="353"/>
      <c r="M123" s="353"/>
      <c r="N123" s="353"/>
      <c r="O123" s="353"/>
      <c r="P123" s="353"/>
      <c r="Q123" s="353"/>
      <c r="R123" s="2"/>
    </row>
    <row r="124" spans="1:18" s="1" customFormat="1" ht="14.25" hidden="1" x14ac:dyDescent="0.2">
      <c r="A124" s="353"/>
      <c r="B124" s="353"/>
      <c r="C124" s="353"/>
      <c r="D124" s="353"/>
      <c r="E124" s="353"/>
      <c r="F124" s="353"/>
      <c r="G124" s="353"/>
      <c r="H124" s="353"/>
      <c r="I124" s="353"/>
      <c r="J124" s="353"/>
      <c r="K124" s="353"/>
      <c r="L124" s="353"/>
      <c r="M124" s="353"/>
      <c r="N124" s="353"/>
      <c r="O124" s="353"/>
      <c r="P124" s="353"/>
      <c r="Q124" s="353"/>
      <c r="R124" s="2"/>
    </row>
    <row r="125" spans="1:18" s="1" customFormat="1" ht="15" hidden="1" customHeight="1" x14ac:dyDescent="0.2">
      <c r="A125" s="353"/>
      <c r="B125" s="353"/>
      <c r="C125" s="353"/>
      <c r="D125" s="353"/>
      <c r="E125" s="353"/>
      <c r="F125" s="353"/>
      <c r="G125" s="353"/>
      <c r="H125" s="353"/>
      <c r="I125" s="353"/>
      <c r="J125" s="353"/>
      <c r="K125" s="353"/>
      <c r="L125" s="353"/>
      <c r="M125" s="353"/>
      <c r="N125" s="353"/>
      <c r="O125" s="353"/>
      <c r="P125" s="353"/>
      <c r="Q125" s="353"/>
      <c r="R125" s="2"/>
    </row>
    <row r="126" spans="1:18" s="1" customFormat="1" ht="14.25" hidden="1" x14ac:dyDescent="0.2">
      <c r="A126" s="353"/>
      <c r="B126" s="353"/>
      <c r="C126" s="353"/>
      <c r="D126" s="353"/>
      <c r="E126" s="353"/>
      <c r="F126" s="353"/>
      <c r="G126" s="353"/>
      <c r="H126" s="353"/>
      <c r="I126" s="353"/>
      <c r="J126" s="353"/>
      <c r="K126" s="353"/>
      <c r="L126" s="353"/>
      <c r="M126" s="353"/>
      <c r="N126" s="353"/>
      <c r="O126" s="353"/>
      <c r="P126" s="353"/>
      <c r="Q126" s="353"/>
      <c r="R126" s="2"/>
    </row>
    <row r="127" spans="1:18" s="1" customFormat="1" ht="14.25" hidden="1" x14ac:dyDescent="0.2">
      <c r="A127" s="353"/>
      <c r="B127" s="353"/>
      <c r="C127" s="353"/>
      <c r="D127" s="353"/>
      <c r="E127" s="353"/>
      <c r="F127" s="353"/>
      <c r="G127" s="353"/>
      <c r="H127" s="353"/>
      <c r="I127" s="353"/>
      <c r="J127" s="353"/>
      <c r="K127" s="353"/>
      <c r="L127" s="353"/>
      <c r="M127" s="353"/>
      <c r="N127" s="353"/>
      <c r="O127" s="353"/>
      <c r="P127" s="353"/>
      <c r="Q127" s="353"/>
      <c r="R127" s="2"/>
    </row>
    <row r="128" spans="1:18" s="1" customFormat="1" ht="14.25" hidden="1" x14ac:dyDescent="0.2">
      <c r="A128" s="353"/>
      <c r="B128" s="353"/>
      <c r="C128" s="353"/>
      <c r="D128" s="353"/>
      <c r="E128" s="353"/>
      <c r="F128" s="353"/>
      <c r="G128" s="353"/>
      <c r="H128" s="353"/>
      <c r="I128" s="353"/>
      <c r="J128" s="353"/>
      <c r="K128" s="353"/>
      <c r="L128" s="353"/>
      <c r="M128" s="353"/>
      <c r="N128" s="353"/>
      <c r="O128" s="353"/>
      <c r="P128" s="353"/>
      <c r="Q128" s="353"/>
      <c r="R128" s="2"/>
    </row>
    <row r="129" spans="1:18" s="1" customFormat="1" ht="9.9499999999999993" customHeight="1" x14ac:dyDescent="0.2">
      <c r="R129" s="2"/>
    </row>
    <row r="130" spans="1:18" s="1" customFormat="1" ht="14.25" x14ac:dyDescent="0.2">
      <c r="A130" s="77" t="s">
        <v>47</v>
      </c>
      <c r="E130" s="77" t="s">
        <v>48</v>
      </c>
      <c r="H130" s="77"/>
      <c r="I130" s="77"/>
      <c r="J130" s="77"/>
      <c r="K130" s="77" t="s">
        <v>50</v>
      </c>
      <c r="L130" s="77"/>
      <c r="M130" s="77"/>
      <c r="N130" s="77"/>
      <c r="O130" s="77"/>
      <c r="P130" s="77"/>
      <c r="Q130" s="77"/>
      <c r="R130" s="78"/>
    </row>
    <row r="131" spans="1:18" s="1" customFormat="1" ht="14.25" x14ac:dyDescent="0.2">
      <c r="A131" s="199"/>
      <c r="B131" s="199"/>
      <c r="C131" s="199"/>
      <c r="D131" s="199"/>
      <c r="E131" s="199"/>
      <c r="F131" s="199"/>
      <c r="G131" s="199"/>
      <c r="H131" s="199"/>
      <c r="I131" s="77"/>
      <c r="J131" s="77"/>
      <c r="K131" s="79"/>
      <c r="L131" s="79"/>
      <c r="M131" s="79"/>
      <c r="N131" s="79"/>
      <c r="O131" s="79"/>
      <c r="P131" s="79"/>
      <c r="Q131" s="77"/>
      <c r="R131" s="78"/>
    </row>
    <row r="132" spans="1:18" s="1" customFormat="1" ht="14.25" x14ac:dyDescent="0.2">
      <c r="A132" s="31"/>
      <c r="B132" s="31"/>
      <c r="C132" s="31"/>
      <c r="D132" s="2"/>
      <c r="E132" s="2"/>
      <c r="F132" s="2"/>
      <c r="G132" s="2"/>
      <c r="H132" s="77"/>
      <c r="I132" s="77"/>
      <c r="J132" s="77"/>
      <c r="K132" s="2"/>
      <c r="L132" s="2"/>
      <c r="M132" s="2"/>
      <c r="N132" s="2"/>
      <c r="O132" s="2"/>
      <c r="P132" s="2"/>
      <c r="Q132" s="2"/>
      <c r="R132" s="78"/>
    </row>
    <row r="133" spans="1:18" s="1" customFormat="1" ht="14.25" x14ac:dyDescent="0.2">
      <c r="A133" s="558" t="str">
        <f>IF(GS_Ort2&lt;&gt;"",GS_Ort2,"")</f>
        <v/>
      </c>
      <c r="B133" s="558"/>
      <c r="C133" s="558"/>
      <c r="D133" s="201"/>
      <c r="E133" s="557">
        <f>E103</f>
        <v>0</v>
      </c>
      <c r="F133" s="558"/>
      <c r="G133" s="558"/>
      <c r="H133" s="558"/>
      <c r="I133" s="77"/>
      <c r="J133" s="77"/>
      <c r="K133" s="559"/>
      <c r="L133" s="559"/>
      <c r="M133" s="559"/>
      <c r="N133" s="559"/>
      <c r="O133" s="559"/>
      <c r="P133" s="559"/>
      <c r="Q133" s="559"/>
      <c r="R133" s="78"/>
    </row>
    <row r="134" spans="1:18" s="1" customFormat="1" ht="14.25" x14ac:dyDescent="0.2">
      <c r="R134" s="2"/>
    </row>
    <row r="135" spans="1:18" s="1" customFormat="1" ht="14.25" x14ac:dyDescent="0.2">
      <c r="R135" s="2"/>
    </row>
    <row r="136" spans="1:18" s="1" customFormat="1" ht="14.25" x14ac:dyDescent="0.2">
      <c r="R136" s="2"/>
    </row>
    <row r="137" spans="1:18" s="1" customFormat="1" ht="14.25" x14ac:dyDescent="0.2">
      <c r="A137" s="556" t="s">
        <v>378</v>
      </c>
      <c r="B137" s="556"/>
      <c r="C137" s="556"/>
      <c r="D137" s="556"/>
      <c r="E137" s="556"/>
      <c r="F137" s="556"/>
      <c r="G137" s="556"/>
      <c r="H137" s="556"/>
      <c r="I137" s="556"/>
      <c r="J137" s="556"/>
      <c r="K137" s="556"/>
      <c r="L137" s="556"/>
      <c r="M137" s="556"/>
      <c r="N137" s="556"/>
      <c r="O137" s="556"/>
      <c r="P137" s="556"/>
      <c r="Q137" s="556"/>
      <c r="R137" s="2"/>
    </row>
    <row r="138" spans="1:18" s="1" customFormat="1" ht="14.25" x14ac:dyDescent="0.2">
      <c r="A138" s="556"/>
      <c r="B138" s="556"/>
      <c r="C138" s="556"/>
      <c r="D138" s="556"/>
      <c r="E138" s="556"/>
      <c r="F138" s="556"/>
      <c r="G138" s="556"/>
      <c r="H138" s="556"/>
      <c r="I138" s="556"/>
      <c r="J138" s="556"/>
      <c r="K138" s="556"/>
      <c r="L138" s="556"/>
      <c r="M138" s="556"/>
      <c r="N138" s="556"/>
      <c r="O138" s="556"/>
      <c r="P138" s="556"/>
      <c r="Q138" s="556"/>
      <c r="R138" s="2"/>
    </row>
    <row r="139" spans="1:18" s="1" customFormat="1" ht="7.5" customHeight="1" x14ac:dyDescent="0.2">
      <c r="A139" s="556"/>
      <c r="B139" s="556"/>
      <c r="C139" s="556"/>
      <c r="D139" s="556"/>
      <c r="E139" s="556"/>
      <c r="F139" s="556"/>
      <c r="G139" s="556"/>
      <c r="H139" s="556"/>
      <c r="I139" s="556"/>
      <c r="J139" s="556"/>
      <c r="K139" s="556"/>
      <c r="L139" s="556"/>
      <c r="M139" s="556"/>
      <c r="N139" s="556"/>
      <c r="O139" s="556"/>
      <c r="P139" s="556"/>
      <c r="Q139" s="556"/>
      <c r="R139" s="2"/>
    </row>
    <row r="140" spans="1:18" s="1" customFormat="1" ht="14.25" hidden="1" x14ac:dyDescent="0.2">
      <c r="R140" s="2"/>
    </row>
    <row r="141" spans="1:18" s="1" customFormat="1" ht="14.25" hidden="1" x14ac:dyDescent="0.2">
      <c r="R141" s="2"/>
    </row>
    <row r="142" spans="1:18" s="1" customFormat="1" ht="14.25" hidden="1" x14ac:dyDescent="0.2">
      <c r="R142" s="2"/>
    </row>
    <row r="143" spans="1:18" s="1" customFormat="1" ht="14.25" hidden="1" x14ac:dyDescent="0.2">
      <c r="R143" s="2"/>
    </row>
    <row r="144" spans="1:18" s="1" customFormat="1" ht="14.25" hidden="1" x14ac:dyDescent="0.2">
      <c r="R144" s="2"/>
    </row>
    <row r="145" spans="18:18" s="1" customFormat="1" ht="14.25" hidden="1" x14ac:dyDescent="0.2">
      <c r="R145" s="2"/>
    </row>
    <row r="146" spans="18:18" s="1" customFormat="1" ht="14.25" hidden="1" x14ac:dyDescent="0.2">
      <c r="R146" s="2"/>
    </row>
    <row r="147" spans="18:18" s="1" customFormat="1" ht="14.25" hidden="1" x14ac:dyDescent="0.2">
      <c r="R147" s="2"/>
    </row>
    <row r="148" spans="18:18" s="1" customFormat="1" ht="14.25" hidden="1" x14ac:dyDescent="0.2">
      <c r="R148" s="2"/>
    </row>
    <row r="149" spans="18:18" s="1" customFormat="1" ht="14.25" hidden="1" x14ac:dyDescent="0.2">
      <c r="R149" s="2"/>
    </row>
    <row r="150" spans="18:18" s="1" customFormat="1" ht="14.25" hidden="1" x14ac:dyDescent="0.2">
      <c r="R150" s="2"/>
    </row>
    <row r="151" spans="18:18" s="1" customFormat="1" ht="14.25" hidden="1" x14ac:dyDescent="0.2">
      <c r="R151" s="2"/>
    </row>
    <row r="152" spans="18:18" s="1" customFormat="1" ht="14.25" hidden="1" x14ac:dyDescent="0.2">
      <c r="R152" s="2"/>
    </row>
    <row r="153" spans="18:18" s="1" customFormat="1" ht="14.25" hidden="1" x14ac:dyDescent="0.2">
      <c r="R153" s="2"/>
    </row>
    <row r="154" spans="18:18" s="1" customFormat="1" ht="14.25" hidden="1" x14ac:dyDescent="0.2">
      <c r="R154" s="2"/>
    </row>
    <row r="155" spans="18:18" s="1" customFormat="1" ht="14.25" hidden="1" x14ac:dyDescent="0.2">
      <c r="R155" s="2"/>
    </row>
    <row r="156" spans="18:18" s="1" customFormat="1" ht="14.25" hidden="1" x14ac:dyDescent="0.2">
      <c r="R156" s="2"/>
    </row>
    <row r="157" spans="18:18" s="1" customFormat="1" ht="14.25" hidden="1" x14ac:dyDescent="0.2">
      <c r="R157" s="2"/>
    </row>
    <row r="158" spans="18:18" s="1" customFormat="1" ht="14.25" hidden="1" x14ac:dyDescent="0.2">
      <c r="R158" s="2"/>
    </row>
    <row r="159" spans="18:18" s="1" customFormat="1" ht="14.25" hidden="1" x14ac:dyDescent="0.2">
      <c r="R159" s="2"/>
    </row>
    <row r="160" spans="18:18" s="1" customFormat="1" ht="14.25" hidden="1" x14ac:dyDescent="0.2">
      <c r="R160" s="2"/>
    </row>
    <row r="161" spans="18:18" s="1" customFormat="1" ht="14.25" hidden="1" x14ac:dyDescent="0.2">
      <c r="R161" s="2"/>
    </row>
    <row r="162" spans="18:18" s="1" customFormat="1" ht="14.25" hidden="1" x14ac:dyDescent="0.2">
      <c r="R162" s="2"/>
    </row>
    <row r="163" spans="18:18" s="1" customFormat="1" ht="14.25" hidden="1" x14ac:dyDescent="0.2">
      <c r="R163" s="2"/>
    </row>
    <row r="164" spans="18:18" s="1" customFormat="1" ht="14.25" hidden="1" x14ac:dyDescent="0.2">
      <c r="R164" s="2"/>
    </row>
    <row r="165" spans="18:18" s="1" customFormat="1" ht="14.25" hidden="1" x14ac:dyDescent="0.2">
      <c r="R165" s="2"/>
    </row>
    <row r="166" spans="18:18" s="1" customFormat="1" ht="14.25" hidden="1" x14ac:dyDescent="0.2">
      <c r="R166" s="2"/>
    </row>
    <row r="167" spans="18:18" s="1" customFormat="1" ht="14.25" hidden="1" x14ac:dyDescent="0.2">
      <c r="R167" s="2"/>
    </row>
    <row r="168" spans="18:18" s="1" customFormat="1" ht="14.25" hidden="1" x14ac:dyDescent="0.2">
      <c r="R168" s="2"/>
    </row>
    <row r="169" spans="18:18" s="1" customFormat="1" ht="14.25" hidden="1" x14ac:dyDescent="0.2">
      <c r="R169" s="2"/>
    </row>
    <row r="170" spans="18:18" s="1" customFormat="1" ht="14.25" hidden="1" x14ac:dyDescent="0.2">
      <c r="R170" s="2"/>
    </row>
    <row r="171" spans="18:18" s="1" customFormat="1" ht="14.25" hidden="1" x14ac:dyDescent="0.2">
      <c r="R171" s="2"/>
    </row>
    <row r="172" spans="18:18" s="1" customFormat="1" ht="14.25" hidden="1" x14ac:dyDescent="0.2">
      <c r="R172" s="2"/>
    </row>
    <row r="173" spans="18:18" s="1" customFormat="1" ht="14.25" hidden="1" x14ac:dyDescent="0.2">
      <c r="R173" s="2"/>
    </row>
    <row r="174" spans="18:18" s="1" customFormat="1" ht="14.25" hidden="1" x14ac:dyDescent="0.2">
      <c r="R174" s="2"/>
    </row>
    <row r="175" spans="18:18" s="1" customFormat="1" ht="14.25" hidden="1" x14ac:dyDescent="0.2">
      <c r="R175" s="2"/>
    </row>
    <row r="176" spans="18:18" s="1" customFormat="1" ht="14.25" hidden="1" x14ac:dyDescent="0.2">
      <c r="R176" s="2"/>
    </row>
    <row r="177" spans="18:18" s="1" customFormat="1" ht="14.25" hidden="1" x14ac:dyDescent="0.2">
      <c r="R177" s="2"/>
    </row>
    <row r="178" spans="18:18" s="1" customFormat="1" ht="14.25" hidden="1" x14ac:dyDescent="0.2">
      <c r="R178" s="2"/>
    </row>
    <row r="179" spans="18:18" s="1" customFormat="1" ht="14.25" hidden="1" x14ac:dyDescent="0.2">
      <c r="R179" s="2"/>
    </row>
    <row r="180" spans="18:18" s="1" customFormat="1" ht="14.25" hidden="1" x14ac:dyDescent="0.2">
      <c r="R180" s="2"/>
    </row>
    <row r="181" spans="18:18" s="1" customFormat="1" ht="14.25" hidden="1" x14ac:dyDescent="0.2">
      <c r="R181" s="2"/>
    </row>
    <row r="182" spans="18:18" s="1" customFormat="1" ht="14.25" hidden="1" x14ac:dyDescent="0.2">
      <c r="R182" s="2"/>
    </row>
    <row r="183" spans="18:18" s="1" customFormat="1" ht="14.25" hidden="1" x14ac:dyDescent="0.2">
      <c r="R183" s="2"/>
    </row>
    <row r="184" spans="18:18" s="1" customFormat="1" ht="14.25" hidden="1" x14ac:dyDescent="0.2">
      <c r="R184" s="2"/>
    </row>
    <row r="185" spans="18:18" s="1" customFormat="1" ht="14.25" hidden="1" x14ac:dyDescent="0.2">
      <c r="R185" s="2"/>
    </row>
    <row r="186" spans="18:18" s="1" customFormat="1" ht="14.25" hidden="1" x14ac:dyDescent="0.2">
      <c r="R186" s="2"/>
    </row>
    <row r="187" spans="18:18" s="1" customFormat="1" ht="14.25" hidden="1" x14ac:dyDescent="0.2">
      <c r="R187" s="2"/>
    </row>
    <row r="188" spans="18:18" s="1" customFormat="1" ht="14.25" hidden="1" x14ac:dyDescent="0.2">
      <c r="R188" s="2"/>
    </row>
    <row r="189" spans="18:18" s="1" customFormat="1" ht="14.25" hidden="1" x14ac:dyDescent="0.2">
      <c r="R189" s="2"/>
    </row>
    <row r="190" spans="18:18" s="1" customFormat="1" ht="14.25" hidden="1" x14ac:dyDescent="0.2">
      <c r="R190" s="2"/>
    </row>
    <row r="191" spans="18:18" s="1" customFormat="1" ht="14.25" hidden="1" x14ac:dyDescent="0.2">
      <c r="R191" s="2"/>
    </row>
    <row r="192" spans="18:18" s="1" customFormat="1" ht="14.25" hidden="1" x14ac:dyDescent="0.2">
      <c r="R192" s="2"/>
    </row>
    <row r="193" spans="18:18" s="1" customFormat="1" ht="14.25" hidden="1" x14ac:dyDescent="0.2">
      <c r="R193" s="2"/>
    </row>
    <row r="194" spans="18:18" s="1" customFormat="1" ht="14.25" hidden="1" x14ac:dyDescent="0.2">
      <c r="R194" s="2"/>
    </row>
    <row r="195" spans="18:18" s="1" customFormat="1" ht="14.25" hidden="1" x14ac:dyDescent="0.2">
      <c r="R195" s="2"/>
    </row>
    <row r="196" spans="18:18" s="1" customFormat="1" ht="14.25" hidden="1" x14ac:dyDescent="0.2">
      <c r="R196" s="2"/>
    </row>
    <row r="197" spans="18:18" s="1" customFormat="1" ht="14.25" hidden="1" x14ac:dyDescent="0.2">
      <c r="R197" s="2"/>
    </row>
    <row r="198" spans="18:18" s="1" customFormat="1" ht="14.25" hidden="1" x14ac:dyDescent="0.2">
      <c r="R198" s="2"/>
    </row>
    <row r="199" spans="18:18" s="1" customFormat="1" ht="14.25" hidden="1" x14ac:dyDescent="0.2">
      <c r="R199" s="2"/>
    </row>
    <row r="200" spans="18:18" s="1" customFormat="1" ht="14.25" x14ac:dyDescent="0.2">
      <c r="R200" s="2"/>
    </row>
    <row r="201" spans="18:18" s="1" customFormat="1" ht="14.25" x14ac:dyDescent="0.2">
      <c r="R201" s="2"/>
    </row>
    <row r="202" spans="18:18" s="1" customFormat="1" ht="14.25" x14ac:dyDescent="0.2">
      <c r="R202" s="2"/>
    </row>
    <row r="203" spans="18:18" s="1" customFormat="1" ht="14.25" x14ac:dyDescent="0.2">
      <c r="R203" s="2"/>
    </row>
    <row r="204" spans="18:18" s="1" customFormat="1" ht="14.25" x14ac:dyDescent="0.2">
      <c r="R204" s="2"/>
    </row>
    <row r="205" spans="18:18" s="1" customFormat="1" ht="14.25" x14ac:dyDescent="0.2">
      <c r="R205" s="2"/>
    </row>
    <row r="206" spans="18:18" s="1" customFormat="1" ht="14.25" x14ac:dyDescent="0.2">
      <c r="R206" s="2"/>
    </row>
    <row r="207" spans="18:18" s="1" customFormat="1" ht="14.25" x14ac:dyDescent="0.2">
      <c r="R207" s="2"/>
    </row>
    <row r="208" spans="18:18" s="1" customFormat="1" ht="14.25" x14ac:dyDescent="0.2">
      <c r="R208" s="2"/>
    </row>
    <row r="209" spans="18:18" s="1" customFormat="1" ht="14.25" x14ac:dyDescent="0.2">
      <c r="R209" s="2"/>
    </row>
    <row r="210" spans="18:18" s="1" customFormat="1" ht="14.25" x14ac:dyDescent="0.2">
      <c r="R210" s="2"/>
    </row>
    <row r="211" spans="18:18" s="1" customFormat="1" ht="14.25" x14ac:dyDescent="0.2">
      <c r="R211" s="2"/>
    </row>
    <row r="212" spans="18:18" s="1" customFormat="1" ht="14.25" x14ac:dyDescent="0.2">
      <c r="R212" s="2"/>
    </row>
    <row r="213" spans="18:18" s="1" customFormat="1" ht="14.25" x14ac:dyDescent="0.2">
      <c r="R213" s="2"/>
    </row>
    <row r="214" spans="18:18" s="1" customFormat="1" ht="14.25" x14ac:dyDescent="0.2">
      <c r="R214" s="2"/>
    </row>
    <row r="215" spans="18:18" s="1" customFormat="1" ht="14.25" x14ac:dyDescent="0.2">
      <c r="R215" s="2"/>
    </row>
    <row r="216" spans="18:18" s="1" customFormat="1" ht="14.25" x14ac:dyDescent="0.2">
      <c r="R216" s="2"/>
    </row>
    <row r="217" spans="18:18" s="1" customFormat="1" ht="14.25" x14ac:dyDescent="0.2">
      <c r="R217" s="2"/>
    </row>
    <row r="218" spans="18:18" s="1" customFormat="1" ht="14.25" x14ac:dyDescent="0.2">
      <c r="R218" s="2"/>
    </row>
    <row r="219" spans="18:18" s="1" customFormat="1" ht="14.25" x14ac:dyDescent="0.2">
      <c r="R219" s="2"/>
    </row>
    <row r="220" spans="18:18" s="1" customFormat="1" ht="14.25" x14ac:dyDescent="0.2">
      <c r="R220" s="2"/>
    </row>
    <row r="221" spans="18:18" s="1" customFormat="1" ht="14.25" x14ac:dyDescent="0.2">
      <c r="R221" s="2"/>
    </row>
    <row r="222" spans="18:18" s="1" customFormat="1" ht="14.25" x14ac:dyDescent="0.2">
      <c r="R222" s="2"/>
    </row>
    <row r="223" spans="18:18" s="1" customFormat="1" ht="14.25" x14ac:dyDescent="0.2">
      <c r="R223" s="2"/>
    </row>
    <row r="224" spans="18:18" s="1" customFormat="1" ht="14.25" x14ac:dyDescent="0.2">
      <c r="R224" s="2"/>
    </row>
    <row r="225" spans="18:18" s="1" customFormat="1" ht="14.25" x14ac:dyDescent="0.2">
      <c r="R225" s="2"/>
    </row>
    <row r="226" spans="18:18" s="1" customFormat="1" ht="14.25" x14ac:dyDescent="0.2">
      <c r="R226" s="2"/>
    </row>
    <row r="227" spans="18:18" s="1" customFormat="1" ht="14.25" x14ac:dyDescent="0.2">
      <c r="R227" s="2"/>
    </row>
    <row r="228" spans="18:18" s="1" customFormat="1" ht="14.25" x14ac:dyDescent="0.2">
      <c r="R228" s="2"/>
    </row>
    <row r="229" spans="18:18" s="1" customFormat="1" ht="14.25" x14ac:dyDescent="0.2">
      <c r="R229" s="2"/>
    </row>
    <row r="230" spans="18:18" s="1" customFormat="1" ht="14.25" x14ac:dyDescent="0.2">
      <c r="R230" s="2"/>
    </row>
    <row r="231" spans="18:18" s="1" customFormat="1" ht="14.25" x14ac:dyDescent="0.2">
      <c r="R231" s="2"/>
    </row>
    <row r="232" spans="18:18" s="1" customFormat="1" ht="14.25" x14ac:dyDescent="0.2">
      <c r="R232" s="2"/>
    </row>
    <row r="233" spans="18:18" s="1" customFormat="1" ht="14.25" x14ac:dyDescent="0.2">
      <c r="R233" s="2"/>
    </row>
    <row r="234" spans="18:18" s="1" customFormat="1" ht="14.25" x14ac:dyDescent="0.2">
      <c r="R234" s="2"/>
    </row>
    <row r="235" spans="18:18" s="1" customFormat="1" ht="14.25" x14ac:dyDescent="0.2">
      <c r="R235" s="2"/>
    </row>
    <row r="236" spans="18:18" s="1" customFormat="1" ht="14.25" x14ac:dyDescent="0.2">
      <c r="R236" s="2"/>
    </row>
    <row r="237" spans="18:18" s="1" customFormat="1" ht="14.25" x14ac:dyDescent="0.2">
      <c r="R237" s="2"/>
    </row>
    <row r="238" spans="18:18" s="1" customFormat="1" ht="14.25" x14ac:dyDescent="0.2">
      <c r="R238" s="2"/>
    </row>
    <row r="239" spans="18:18" s="1" customFormat="1" ht="14.25" x14ac:dyDescent="0.2">
      <c r="R239" s="2"/>
    </row>
    <row r="240" spans="18:18" s="1" customFormat="1" ht="14.25" x14ac:dyDescent="0.2">
      <c r="R240" s="2"/>
    </row>
    <row r="241" spans="18:18" s="1" customFormat="1" ht="14.25" x14ac:dyDescent="0.2">
      <c r="R241" s="2"/>
    </row>
    <row r="242" spans="18:18" s="1" customFormat="1" ht="14.25" x14ac:dyDescent="0.2">
      <c r="R242" s="2"/>
    </row>
    <row r="243" spans="18:18" s="1" customFormat="1" ht="14.25" x14ac:dyDescent="0.2">
      <c r="R243" s="2"/>
    </row>
    <row r="244" spans="18:18" s="1" customFormat="1" ht="14.25" x14ac:dyDescent="0.2">
      <c r="R244" s="2"/>
    </row>
    <row r="245" spans="18:18" s="1" customFormat="1" ht="14.25" x14ac:dyDescent="0.2">
      <c r="R245" s="2"/>
    </row>
    <row r="246" spans="18:18" s="1" customFormat="1" ht="14.25" x14ac:dyDescent="0.2">
      <c r="R246" s="2"/>
    </row>
    <row r="247" spans="18:18" s="1" customFormat="1" ht="14.25" x14ac:dyDescent="0.2">
      <c r="R247" s="2"/>
    </row>
    <row r="248" spans="18:18" s="1" customFormat="1" ht="14.25" x14ac:dyDescent="0.2">
      <c r="R248" s="2"/>
    </row>
    <row r="249" spans="18:18" s="1" customFormat="1" ht="14.25" x14ac:dyDescent="0.2">
      <c r="R249" s="2"/>
    </row>
    <row r="250" spans="18:18" s="1" customFormat="1" ht="14.25" x14ac:dyDescent="0.2">
      <c r="R250" s="2"/>
    </row>
    <row r="251" spans="18:18" s="1" customFormat="1" ht="14.25" x14ac:dyDescent="0.2">
      <c r="R251" s="2"/>
    </row>
    <row r="252" spans="18:18" s="1" customFormat="1" ht="14.25" x14ac:dyDescent="0.2">
      <c r="R252" s="2"/>
    </row>
    <row r="253" spans="18:18" s="1" customFormat="1" ht="14.25" x14ac:dyDescent="0.2">
      <c r="R253" s="2"/>
    </row>
    <row r="254" spans="18:18" s="1" customFormat="1" ht="14.25" x14ac:dyDescent="0.2">
      <c r="R254" s="2"/>
    </row>
    <row r="255" spans="18:18" s="1" customFormat="1" ht="14.25" x14ac:dyDescent="0.2">
      <c r="R255" s="2"/>
    </row>
    <row r="256" spans="18:18" s="1" customFormat="1" ht="14.25" x14ac:dyDescent="0.2">
      <c r="R256" s="2"/>
    </row>
    <row r="257" spans="18:18" s="1" customFormat="1" ht="14.25" x14ac:dyDescent="0.2">
      <c r="R257" s="2"/>
    </row>
    <row r="258" spans="18:18" s="1" customFormat="1" ht="14.25" x14ac:dyDescent="0.2">
      <c r="R258" s="2"/>
    </row>
    <row r="259" spans="18:18" s="1" customFormat="1" ht="14.25" x14ac:dyDescent="0.2">
      <c r="R259" s="2"/>
    </row>
    <row r="260" spans="18:18" s="1" customFormat="1" ht="14.25" x14ac:dyDescent="0.2">
      <c r="R260" s="2"/>
    </row>
    <row r="261" spans="18:18" s="1" customFormat="1" ht="14.25" x14ac:dyDescent="0.2">
      <c r="R261" s="2"/>
    </row>
    <row r="262" spans="18:18" s="1" customFormat="1" ht="14.25" x14ac:dyDescent="0.2">
      <c r="R262" s="2"/>
    </row>
    <row r="263" spans="18:18" s="1" customFormat="1" ht="14.25" x14ac:dyDescent="0.2">
      <c r="R263" s="2"/>
    </row>
    <row r="264" spans="18:18" s="1" customFormat="1" ht="14.25" x14ac:dyDescent="0.2">
      <c r="R264" s="2"/>
    </row>
    <row r="265" spans="18:18" s="1" customFormat="1" ht="14.25" x14ac:dyDescent="0.2">
      <c r="R265" s="2"/>
    </row>
    <row r="266" spans="18:18" s="1" customFormat="1" ht="14.25" x14ac:dyDescent="0.2">
      <c r="R266" s="2"/>
    </row>
    <row r="267" spans="18:18" s="1" customFormat="1" ht="14.25" x14ac:dyDescent="0.2">
      <c r="R267" s="2"/>
    </row>
    <row r="268" spans="18:18" s="1" customFormat="1" ht="14.25" x14ac:dyDescent="0.2">
      <c r="R268" s="2"/>
    </row>
    <row r="269" spans="18:18" s="1" customFormat="1" ht="14.25" x14ac:dyDescent="0.2">
      <c r="R269" s="2"/>
    </row>
    <row r="270" spans="18:18" s="1" customFormat="1" ht="14.25" x14ac:dyDescent="0.2">
      <c r="R270" s="2"/>
    </row>
    <row r="271" spans="18:18" s="1" customFormat="1" ht="14.25" x14ac:dyDescent="0.2">
      <c r="R271" s="2"/>
    </row>
    <row r="272" spans="18:18" s="1" customFormat="1" ht="14.25" x14ac:dyDescent="0.2">
      <c r="R272" s="2"/>
    </row>
    <row r="273" spans="18:18" s="1" customFormat="1" ht="14.25" x14ac:dyDescent="0.2">
      <c r="R273" s="2"/>
    </row>
    <row r="274" spans="18:18" s="1" customFormat="1" ht="14.25" x14ac:dyDescent="0.2">
      <c r="R274" s="2"/>
    </row>
    <row r="275" spans="18:18" s="1" customFormat="1" ht="14.25" x14ac:dyDescent="0.2">
      <c r="R275" s="2"/>
    </row>
    <row r="276" spans="18:18" s="1" customFormat="1" ht="14.25" x14ac:dyDescent="0.2">
      <c r="R276" s="2"/>
    </row>
    <row r="277" spans="18:18" s="1" customFormat="1" ht="14.25" x14ac:dyDescent="0.2">
      <c r="R277" s="2"/>
    </row>
    <row r="278" spans="18:18" s="1" customFormat="1" ht="14.25" x14ac:dyDescent="0.2">
      <c r="R278" s="2"/>
    </row>
    <row r="279" spans="18:18" s="1" customFormat="1" ht="14.25" x14ac:dyDescent="0.2">
      <c r="R279" s="2"/>
    </row>
    <row r="280" spans="18:18" s="1" customFormat="1" ht="14.25" x14ac:dyDescent="0.2">
      <c r="R280" s="2"/>
    </row>
    <row r="281" spans="18:18" s="1" customFormat="1" ht="14.25" x14ac:dyDescent="0.2">
      <c r="R281" s="2"/>
    </row>
    <row r="282" spans="18:18" s="1" customFormat="1" ht="14.25" x14ac:dyDescent="0.2">
      <c r="R282" s="2"/>
    </row>
    <row r="283" spans="18:18" s="1" customFormat="1" ht="14.25" x14ac:dyDescent="0.2">
      <c r="R283" s="2"/>
    </row>
    <row r="284" spans="18:18" s="1" customFormat="1" ht="14.25" x14ac:dyDescent="0.2">
      <c r="R284" s="2"/>
    </row>
    <row r="285" spans="18:18" s="1" customFormat="1" ht="14.25" x14ac:dyDescent="0.2">
      <c r="R285" s="2"/>
    </row>
    <row r="286" spans="18:18" s="1" customFormat="1" ht="14.25" x14ac:dyDescent="0.2">
      <c r="R286" s="2"/>
    </row>
    <row r="287" spans="18:18" s="1" customFormat="1" ht="14.25" x14ac:dyDescent="0.2">
      <c r="R287" s="2"/>
    </row>
    <row r="288" spans="18:18" s="1" customFormat="1" ht="14.25" x14ac:dyDescent="0.2">
      <c r="R288" s="2"/>
    </row>
    <row r="289" spans="18:18" s="1" customFormat="1" ht="14.25" x14ac:dyDescent="0.2">
      <c r="R289" s="2"/>
    </row>
    <row r="290" spans="18:18" s="1" customFormat="1" ht="14.25" x14ac:dyDescent="0.2">
      <c r="R290" s="2"/>
    </row>
    <row r="291" spans="18:18" s="1" customFormat="1" ht="14.25" x14ac:dyDescent="0.2">
      <c r="R291" s="2"/>
    </row>
    <row r="292" spans="18:18" s="1" customFormat="1" ht="14.25" x14ac:dyDescent="0.2">
      <c r="R292" s="2"/>
    </row>
    <row r="293" spans="18:18" s="1" customFormat="1" ht="14.25" x14ac:dyDescent="0.2">
      <c r="R293" s="2"/>
    </row>
    <row r="294" spans="18:18" s="1" customFormat="1" ht="14.25" x14ac:dyDescent="0.2">
      <c r="R294" s="2"/>
    </row>
    <row r="295" spans="18:18" s="1" customFormat="1" ht="14.25" x14ac:dyDescent="0.2">
      <c r="R295" s="2"/>
    </row>
    <row r="296" spans="18:18" s="1" customFormat="1" ht="14.25" x14ac:dyDescent="0.2">
      <c r="R296" s="2"/>
    </row>
    <row r="297" spans="18:18" s="1" customFormat="1" ht="14.25" x14ac:dyDescent="0.2">
      <c r="R297" s="2"/>
    </row>
    <row r="298" spans="18:18" s="1" customFormat="1" ht="14.25" x14ac:dyDescent="0.2">
      <c r="R298" s="2"/>
    </row>
    <row r="299" spans="18:18" s="1" customFormat="1" ht="14.25" x14ac:dyDescent="0.2">
      <c r="R299" s="2"/>
    </row>
    <row r="300" spans="18:18" s="1" customFormat="1" ht="14.25" x14ac:dyDescent="0.2">
      <c r="R300" s="2"/>
    </row>
    <row r="301" spans="18:18" s="1" customFormat="1" ht="14.25" x14ac:dyDescent="0.2">
      <c r="R301" s="2"/>
    </row>
    <row r="302" spans="18:18" s="1" customFormat="1" ht="14.25" x14ac:dyDescent="0.2">
      <c r="R302" s="2"/>
    </row>
    <row r="303" spans="18:18" s="1" customFormat="1" ht="14.25" x14ac:dyDescent="0.2">
      <c r="R303" s="2"/>
    </row>
    <row r="304" spans="18:18" s="1" customFormat="1" ht="14.25" x14ac:dyDescent="0.2">
      <c r="R304" s="2"/>
    </row>
    <row r="305" spans="18:18" s="1" customFormat="1" ht="14.25" x14ac:dyDescent="0.2">
      <c r="R305" s="2"/>
    </row>
    <row r="306" spans="18:18" s="1" customFormat="1" ht="14.25" x14ac:dyDescent="0.2">
      <c r="R306" s="2"/>
    </row>
    <row r="307" spans="18:18" s="1" customFormat="1" ht="14.25" x14ac:dyDescent="0.2">
      <c r="R307" s="2"/>
    </row>
    <row r="308" spans="18:18" s="1" customFormat="1" ht="14.25" x14ac:dyDescent="0.2">
      <c r="R308" s="2"/>
    </row>
    <row r="309" spans="18:18" s="1" customFormat="1" ht="14.25" x14ac:dyDescent="0.2">
      <c r="R309" s="2"/>
    </row>
    <row r="310" spans="18:18" s="1" customFormat="1" ht="14.25" x14ac:dyDescent="0.2">
      <c r="R310" s="2"/>
    </row>
    <row r="311" spans="18:18" s="1" customFormat="1" ht="14.25" x14ac:dyDescent="0.2">
      <c r="R311" s="2"/>
    </row>
    <row r="312" spans="18:18" s="1" customFormat="1" ht="14.25" x14ac:dyDescent="0.2">
      <c r="R312" s="2"/>
    </row>
    <row r="313" spans="18:18" s="1" customFormat="1" ht="14.25" x14ac:dyDescent="0.2">
      <c r="R313" s="2"/>
    </row>
    <row r="314" spans="18:18" s="1" customFormat="1" ht="14.25" x14ac:dyDescent="0.2">
      <c r="R314" s="2"/>
    </row>
    <row r="315" spans="18:18" s="1" customFormat="1" ht="14.25" x14ac:dyDescent="0.2">
      <c r="R315" s="2"/>
    </row>
    <row r="316" spans="18:18" s="1" customFormat="1" ht="14.25" x14ac:dyDescent="0.2">
      <c r="R316" s="2"/>
    </row>
    <row r="317" spans="18:18" s="1" customFormat="1" ht="14.25" x14ac:dyDescent="0.2">
      <c r="R317" s="2"/>
    </row>
    <row r="318" spans="18:18" s="1" customFormat="1" ht="14.25" x14ac:dyDescent="0.2">
      <c r="R318" s="2"/>
    </row>
    <row r="319" spans="18:18" s="1" customFormat="1" ht="14.25" x14ac:dyDescent="0.2">
      <c r="R319" s="2"/>
    </row>
    <row r="320" spans="18:18" s="1" customFormat="1" ht="14.25" x14ac:dyDescent="0.2">
      <c r="R320" s="2"/>
    </row>
    <row r="321" spans="18:18" s="1" customFormat="1" ht="14.25" x14ac:dyDescent="0.2">
      <c r="R321" s="2"/>
    </row>
    <row r="322" spans="18:18" s="1" customFormat="1" ht="14.25" x14ac:dyDescent="0.2">
      <c r="R322" s="2"/>
    </row>
    <row r="323" spans="18:18" s="1" customFormat="1" ht="14.25" x14ac:dyDescent="0.2">
      <c r="R323" s="2"/>
    </row>
    <row r="324" spans="18:18" s="1" customFormat="1" ht="14.25" x14ac:dyDescent="0.2">
      <c r="R324" s="2"/>
    </row>
    <row r="325" spans="18:18" s="1" customFormat="1" ht="14.25" x14ac:dyDescent="0.2">
      <c r="R325" s="2"/>
    </row>
    <row r="326" spans="18:18" s="1" customFormat="1" ht="14.25" x14ac:dyDescent="0.2">
      <c r="R326" s="2"/>
    </row>
    <row r="327" spans="18:18" s="1" customFormat="1" ht="14.25" x14ac:dyDescent="0.2">
      <c r="R327" s="2"/>
    </row>
    <row r="328" spans="18:18" s="1" customFormat="1" ht="14.25" x14ac:dyDescent="0.2">
      <c r="R328" s="2"/>
    </row>
    <row r="329" spans="18:18" s="1" customFormat="1" ht="14.25" x14ac:dyDescent="0.2">
      <c r="R329" s="2"/>
    </row>
    <row r="330" spans="18:18" s="1" customFormat="1" ht="14.25" x14ac:dyDescent="0.2">
      <c r="R330" s="2"/>
    </row>
    <row r="331" spans="18:18" s="1" customFormat="1" ht="14.25" x14ac:dyDescent="0.2">
      <c r="R331" s="2"/>
    </row>
    <row r="332" spans="18:18" s="1" customFormat="1" ht="14.25" x14ac:dyDescent="0.2">
      <c r="R332" s="2"/>
    </row>
    <row r="333" spans="18:18" s="1" customFormat="1" ht="14.25" x14ac:dyDescent="0.2">
      <c r="R333" s="2"/>
    </row>
    <row r="334" spans="18:18" s="1" customFormat="1" ht="14.25" x14ac:dyDescent="0.2">
      <c r="R334" s="2"/>
    </row>
    <row r="335" spans="18:18" s="1" customFormat="1" ht="14.25" x14ac:dyDescent="0.2">
      <c r="R335" s="2"/>
    </row>
    <row r="336" spans="18:18" s="1" customFormat="1" ht="14.25" x14ac:dyDescent="0.2">
      <c r="R336" s="2"/>
    </row>
    <row r="337" spans="18:18" s="1" customFormat="1" ht="14.25" x14ac:dyDescent="0.2">
      <c r="R337" s="2"/>
    </row>
    <row r="338" spans="18:18" s="1" customFormat="1" ht="14.25" x14ac:dyDescent="0.2">
      <c r="R338" s="2"/>
    </row>
    <row r="339" spans="18:18" s="1" customFormat="1" ht="14.25" x14ac:dyDescent="0.2">
      <c r="R339" s="2"/>
    </row>
    <row r="340" spans="18:18" s="1" customFormat="1" ht="14.25" x14ac:dyDescent="0.2">
      <c r="R340" s="2"/>
    </row>
    <row r="341" spans="18:18" s="1" customFormat="1" ht="14.25" x14ac:dyDescent="0.2">
      <c r="R341" s="2"/>
    </row>
    <row r="342" spans="18:18" s="1" customFormat="1" ht="14.25" x14ac:dyDescent="0.2">
      <c r="R342" s="2"/>
    </row>
    <row r="343" spans="18:18" s="1" customFormat="1" ht="14.25" x14ac:dyDescent="0.2">
      <c r="R343" s="2"/>
    </row>
    <row r="344" spans="18:18" s="1" customFormat="1" ht="14.25" x14ac:dyDescent="0.2">
      <c r="R344" s="2"/>
    </row>
    <row r="345" spans="18:18" s="1" customFormat="1" ht="14.25" x14ac:dyDescent="0.2">
      <c r="R345" s="2"/>
    </row>
    <row r="346" spans="18:18" s="1" customFormat="1" ht="14.25" x14ac:dyDescent="0.2">
      <c r="R346" s="2"/>
    </row>
    <row r="347" spans="18:18" s="1" customFormat="1" ht="14.25" x14ac:dyDescent="0.2">
      <c r="R347" s="2"/>
    </row>
    <row r="348" spans="18:18" s="1" customFormat="1" ht="14.25" x14ac:dyDescent="0.2">
      <c r="R348" s="2"/>
    </row>
    <row r="349" spans="18:18" s="1" customFormat="1" ht="14.25" x14ac:dyDescent="0.2">
      <c r="R349" s="2"/>
    </row>
    <row r="350" spans="18:18" s="1" customFormat="1" ht="14.25" x14ac:dyDescent="0.2">
      <c r="R350" s="2"/>
    </row>
    <row r="351" spans="18:18" s="1" customFormat="1" ht="14.25" x14ac:dyDescent="0.2">
      <c r="R351" s="2"/>
    </row>
    <row r="352" spans="18:18" s="1" customFormat="1" ht="14.25" x14ac:dyDescent="0.2">
      <c r="R352" s="2"/>
    </row>
    <row r="353" spans="18:18" s="1" customFormat="1" ht="14.25" x14ac:dyDescent="0.2">
      <c r="R353" s="2"/>
    </row>
    <row r="354" spans="18:18" s="1" customFormat="1" ht="14.25" x14ac:dyDescent="0.2">
      <c r="R354" s="2"/>
    </row>
    <row r="355" spans="18:18" s="1" customFormat="1" ht="14.25" x14ac:dyDescent="0.2">
      <c r="R355" s="2"/>
    </row>
    <row r="356" spans="18:18" s="1" customFormat="1" ht="14.25" x14ac:dyDescent="0.2">
      <c r="R356" s="2"/>
    </row>
    <row r="357" spans="18:18" s="1" customFormat="1" ht="14.25" x14ac:dyDescent="0.2">
      <c r="R357" s="2"/>
    </row>
    <row r="358" spans="18:18" s="1" customFormat="1" ht="14.25" x14ac:dyDescent="0.2">
      <c r="R358" s="2"/>
    </row>
    <row r="359" spans="18:18" s="1" customFormat="1" ht="14.25" x14ac:dyDescent="0.2">
      <c r="R359" s="2"/>
    </row>
    <row r="360" spans="18:18" s="1" customFormat="1" ht="14.25" x14ac:dyDescent="0.2">
      <c r="R360" s="2"/>
    </row>
    <row r="361" spans="18:18" s="1" customFormat="1" ht="14.25" x14ac:dyDescent="0.2">
      <c r="R361" s="2"/>
    </row>
    <row r="362" spans="18:18" s="1" customFormat="1" ht="14.25" x14ac:dyDescent="0.2">
      <c r="R362" s="2"/>
    </row>
    <row r="363" spans="18:18" s="1" customFormat="1" ht="14.25" x14ac:dyDescent="0.2">
      <c r="R363" s="2"/>
    </row>
    <row r="364" spans="18:18" s="1" customFormat="1" ht="14.25" x14ac:dyDescent="0.2">
      <c r="R364" s="2"/>
    </row>
    <row r="365" spans="18:18" s="1" customFormat="1" ht="14.25" x14ac:dyDescent="0.2">
      <c r="R365" s="2"/>
    </row>
    <row r="366" spans="18:18" s="1" customFormat="1" ht="14.25" x14ac:dyDescent="0.2">
      <c r="R366" s="2"/>
    </row>
    <row r="367" spans="18:18" s="1" customFormat="1" ht="14.25" x14ac:dyDescent="0.2">
      <c r="R367" s="2"/>
    </row>
    <row r="368" spans="18:18" s="1" customFormat="1" ht="14.25" x14ac:dyDescent="0.2">
      <c r="R368" s="2"/>
    </row>
    <row r="369" spans="18:18" s="1" customFormat="1" ht="14.25" x14ac:dyDescent="0.2">
      <c r="R369" s="2"/>
    </row>
    <row r="370" spans="18:18" s="1" customFormat="1" ht="14.25" x14ac:dyDescent="0.2">
      <c r="R370" s="2"/>
    </row>
    <row r="371" spans="18:18" s="1" customFormat="1" ht="14.25" x14ac:dyDescent="0.2">
      <c r="R371" s="2"/>
    </row>
    <row r="372" spans="18:18" s="1" customFormat="1" ht="14.25" x14ac:dyDescent="0.2">
      <c r="R372" s="2"/>
    </row>
    <row r="373" spans="18:18" s="1" customFormat="1" ht="14.25" x14ac:dyDescent="0.2">
      <c r="R373" s="2"/>
    </row>
    <row r="374" spans="18:18" s="1" customFormat="1" ht="14.25" x14ac:dyDescent="0.2">
      <c r="R374" s="2"/>
    </row>
    <row r="375" spans="18:18" s="1" customFormat="1" ht="14.25" x14ac:dyDescent="0.2">
      <c r="R375" s="2"/>
    </row>
    <row r="376" spans="18:18" s="1" customFormat="1" ht="14.25" x14ac:dyDescent="0.2">
      <c r="R376" s="2"/>
    </row>
    <row r="377" spans="18:18" s="1" customFormat="1" ht="14.25" x14ac:dyDescent="0.2">
      <c r="R377" s="2"/>
    </row>
    <row r="378" spans="18:18" s="1" customFormat="1" ht="14.25" x14ac:dyDescent="0.2">
      <c r="R378" s="2"/>
    </row>
    <row r="379" spans="18:18" s="1" customFormat="1" ht="14.25" x14ac:dyDescent="0.2">
      <c r="R379" s="2"/>
    </row>
    <row r="380" spans="18:18" s="1" customFormat="1" ht="14.25" x14ac:dyDescent="0.2">
      <c r="R380" s="2"/>
    </row>
    <row r="381" spans="18:18" s="1" customFormat="1" ht="14.25" x14ac:dyDescent="0.2">
      <c r="R381" s="2"/>
    </row>
    <row r="382" spans="18:18" s="1" customFormat="1" ht="14.25" x14ac:dyDescent="0.2">
      <c r="R382" s="2"/>
    </row>
    <row r="383" spans="18:18" s="1" customFormat="1" ht="14.25" x14ac:dyDescent="0.2">
      <c r="R383" s="2"/>
    </row>
    <row r="384" spans="18:18" s="1" customFormat="1" ht="14.25" x14ac:dyDescent="0.2">
      <c r="R384" s="2"/>
    </row>
    <row r="385" spans="18:18" s="1" customFormat="1" ht="14.25" x14ac:dyDescent="0.2">
      <c r="R385" s="2"/>
    </row>
    <row r="386" spans="18:18" s="1" customFormat="1" ht="14.25" x14ac:dyDescent="0.2">
      <c r="R386" s="2"/>
    </row>
    <row r="387" spans="18:18" s="1" customFormat="1" ht="14.25" x14ac:dyDescent="0.2">
      <c r="R387" s="2"/>
    </row>
    <row r="388" spans="18:18" s="1" customFormat="1" ht="14.25" x14ac:dyDescent="0.2">
      <c r="R388" s="2"/>
    </row>
    <row r="389" spans="18:18" s="1" customFormat="1" ht="14.25" x14ac:dyDescent="0.2">
      <c r="R389" s="2"/>
    </row>
    <row r="390" spans="18:18" s="1" customFormat="1" ht="14.25" x14ac:dyDescent="0.2">
      <c r="R390" s="2"/>
    </row>
    <row r="391" spans="18:18" s="1" customFormat="1" ht="14.25" x14ac:dyDescent="0.2">
      <c r="R391" s="2"/>
    </row>
    <row r="392" spans="18:18" s="1" customFormat="1" ht="14.25" x14ac:dyDescent="0.2">
      <c r="R392" s="2"/>
    </row>
    <row r="393" spans="18:18" s="1" customFormat="1" ht="14.25" x14ac:dyDescent="0.2">
      <c r="R393" s="2"/>
    </row>
    <row r="394" spans="18:18" s="1" customFormat="1" ht="14.25" x14ac:dyDescent="0.2">
      <c r="R394" s="2"/>
    </row>
    <row r="395" spans="18:18" s="1" customFormat="1" ht="14.25" x14ac:dyDescent="0.2">
      <c r="R395" s="2"/>
    </row>
    <row r="396" spans="18:18" s="1" customFormat="1" ht="14.25" x14ac:dyDescent="0.2">
      <c r="R396" s="2"/>
    </row>
    <row r="397" spans="18:18" s="1" customFormat="1" ht="14.25" x14ac:dyDescent="0.2">
      <c r="R397" s="2"/>
    </row>
    <row r="398" spans="18:18" s="1" customFormat="1" ht="14.25" x14ac:dyDescent="0.2">
      <c r="R398" s="2"/>
    </row>
    <row r="399" spans="18:18" s="1" customFormat="1" ht="14.25" x14ac:dyDescent="0.2">
      <c r="R399" s="2"/>
    </row>
    <row r="400" spans="18:18" s="1" customFormat="1" ht="14.25" x14ac:dyDescent="0.2">
      <c r="R400" s="2"/>
    </row>
    <row r="401" spans="18:18" s="1" customFormat="1" ht="14.25" x14ac:dyDescent="0.2">
      <c r="R401" s="2"/>
    </row>
    <row r="402" spans="18:18" s="1" customFormat="1" ht="14.25" x14ac:dyDescent="0.2">
      <c r="R402" s="2"/>
    </row>
    <row r="403" spans="18:18" s="1" customFormat="1" ht="14.25" x14ac:dyDescent="0.2">
      <c r="R403" s="2"/>
    </row>
    <row r="404" spans="18:18" s="1" customFormat="1" ht="14.25" x14ac:dyDescent="0.2">
      <c r="R404" s="2"/>
    </row>
    <row r="405" spans="18:18" s="1" customFormat="1" ht="14.25" x14ac:dyDescent="0.2">
      <c r="R405" s="2"/>
    </row>
    <row r="406" spans="18:18" s="1" customFormat="1" ht="14.25" x14ac:dyDescent="0.2">
      <c r="R406" s="2"/>
    </row>
    <row r="407" spans="18:18" s="1" customFormat="1" ht="14.25" x14ac:dyDescent="0.2">
      <c r="R407" s="2"/>
    </row>
    <row r="408" spans="18:18" s="1" customFormat="1" ht="14.25" x14ac:dyDescent="0.2">
      <c r="R408" s="2"/>
    </row>
    <row r="409" spans="18:18" s="1" customFormat="1" ht="14.25" x14ac:dyDescent="0.2">
      <c r="R409" s="2"/>
    </row>
    <row r="410" spans="18:18" s="1" customFormat="1" ht="14.25" x14ac:dyDescent="0.2">
      <c r="R410" s="2"/>
    </row>
    <row r="411" spans="18:18" s="1" customFormat="1" ht="14.25" x14ac:dyDescent="0.2">
      <c r="R411" s="2"/>
    </row>
    <row r="412" spans="18:18" s="1" customFormat="1" ht="14.25" x14ac:dyDescent="0.2">
      <c r="R412" s="2"/>
    </row>
    <row r="413" spans="18:18" s="1" customFormat="1" ht="14.25" x14ac:dyDescent="0.2">
      <c r="R413" s="2"/>
    </row>
    <row r="414" spans="18:18" s="1" customFormat="1" ht="14.25" x14ac:dyDescent="0.2">
      <c r="R414" s="2"/>
    </row>
    <row r="415" spans="18:18" s="1" customFormat="1" ht="14.25" x14ac:dyDescent="0.2">
      <c r="R415" s="2"/>
    </row>
    <row r="416" spans="18:18" s="1" customFormat="1" ht="14.25" x14ac:dyDescent="0.2">
      <c r="R416" s="2"/>
    </row>
    <row r="417" spans="1:18" s="1" customFormat="1" ht="14.25" x14ac:dyDescent="0.2">
      <c r="R417" s="2"/>
    </row>
    <row r="418" spans="1:18" s="1" customFormat="1" ht="14.25" x14ac:dyDescent="0.2">
      <c r="R418" s="2"/>
    </row>
    <row r="419" spans="1:18" s="1" customFormat="1" ht="14.25" x14ac:dyDescent="0.2">
      <c r="R419" s="2"/>
    </row>
    <row r="420" spans="1:18" s="1" customFormat="1" ht="14.25" x14ac:dyDescent="0.2">
      <c r="R420" s="2"/>
    </row>
    <row r="421" spans="1:18" s="1" customFormat="1" ht="14.25" x14ac:dyDescent="0.2">
      <c r="R421" s="2"/>
    </row>
    <row r="422" spans="1:18" s="1" customFormat="1" ht="14.25" x14ac:dyDescent="0.2">
      <c r="R422" s="2"/>
    </row>
    <row r="423" spans="1:18" s="1" customFormat="1" ht="14.25" x14ac:dyDescent="0.2">
      <c r="R423" s="2"/>
    </row>
    <row r="424" spans="1:18" s="1" customFormat="1" ht="14.25" x14ac:dyDescent="0.2">
      <c r="R424" s="2"/>
    </row>
    <row r="425" spans="1:18" s="1" customFormat="1" ht="14.25" x14ac:dyDescent="0.2">
      <c r="R425" s="2"/>
    </row>
    <row r="426" spans="1:18" s="1" customFormat="1" ht="14.25" x14ac:dyDescent="0.2">
      <c r="R426" s="2"/>
    </row>
    <row r="427" spans="1:18" s="1" customFormat="1" ht="14.25" x14ac:dyDescent="0.2">
      <c r="R427" s="2"/>
    </row>
    <row r="428" spans="1:18" s="1" customFormat="1" ht="14.25" x14ac:dyDescent="0.2">
      <c r="R428" s="2"/>
    </row>
    <row r="429" spans="1:18" s="1" customFormat="1" ht="14.25" x14ac:dyDescent="0.2">
      <c r="R429" s="2"/>
    </row>
    <row r="430" spans="1:18" s="1" customFormat="1" ht="14.25" x14ac:dyDescent="0.2">
      <c r="A430" s="6"/>
      <c r="B430" s="6"/>
      <c r="C430" s="6"/>
      <c r="D430" s="6"/>
      <c r="E430" s="6"/>
      <c r="F430" s="6"/>
      <c r="G430" s="6"/>
      <c r="H430" s="6"/>
      <c r="I430" s="6"/>
      <c r="J430" s="6"/>
      <c r="K430" s="6"/>
      <c r="L430" s="6"/>
      <c r="M430" s="6"/>
      <c r="N430" s="6"/>
      <c r="O430" s="6"/>
      <c r="P430" s="6"/>
      <c r="Q430" s="6"/>
      <c r="R430" s="2"/>
    </row>
    <row r="431" spans="1:18" s="1" customFormat="1" ht="14.25" x14ac:dyDescent="0.2">
      <c r="A431" s="6"/>
      <c r="B431" s="6"/>
      <c r="C431" s="6"/>
      <c r="D431" s="6"/>
      <c r="E431" s="6"/>
      <c r="F431" s="6"/>
      <c r="G431" s="6"/>
      <c r="H431" s="6"/>
      <c r="I431" s="6"/>
      <c r="J431" s="6"/>
      <c r="K431" s="6"/>
      <c r="L431" s="6"/>
      <c r="M431" s="6"/>
      <c r="N431" s="6"/>
      <c r="O431" s="6"/>
      <c r="P431" s="6"/>
      <c r="Q431" s="6"/>
      <c r="R431" s="2"/>
    </row>
    <row r="432" spans="1:18" s="1" customFormat="1" ht="14.25" x14ac:dyDescent="0.2">
      <c r="A432" s="6"/>
      <c r="B432" s="6"/>
      <c r="C432" s="6"/>
      <c r="D432" s="6"/>
      <c r="E432" s="6"/>
      <c r="F432" s="6"/>
      <c r="G432" s="6"/>
      <c r="H432" s="6"/>
      <c r="I432" s="6"/>
      <c r="J432" s="6"/>
      <c r="K432" s="6"/>
      <c r="L432" s="6"/>
      <c r="M432" s="6"/>
      <c r="N432" s="6"/>
      <c r="O432" s="6"/>
      <c r="P432" s="6"/>
      <c r="Q432" s="6"/>
      <c r="R432" s="2"/>
    </row>
    <row r="433" spans="1:18" s="1" customFormat="1" ht="14.25" x14ac:dyDescent="0.2">
      <c r="A433" s="6"/>
      <c r="B433" s="6"/>
      <c r="C433" s="6"/>
      <c r="D433" s="6"/>
      <c r="E433" s="6"/>
      <c r="F433" s="6"/>
      <c r="G433" s="6"/>
      <c r="H433" s="6"/>
      <c r="I433" s="6"/>
      <c r="J433" s="6"/>
      <c r="K433" s="6"/>
      <c r="L433" s="6"/>
      <c r="M433" s="6"/>
      <c r="N433" s="6"/>
      <c r="O433" s="6"/>
      <c r="P433" s="6"/>
      <c r="Q433" s="6"/>
      <c r="R433" s="2"/>
    </row>
    <row r="434" spans="1:18" s="1" customFormat="1" ht="14.25" x14ac:dyDescent="0.2">
      <c r="A434" s="6"/>
      <c r="B434" s="6"/>
      <c r="C434" s="6"/>
      <c r="D434" s="6"/>
      <c r="E434" s="6"/>
      <c r="F434" s="6"/>
      <c r="G434" s="6"/>
      <c r="H434" s="6"/>
      <c r="I434" s="6"/>
      <c r="J434" s="6"/>
      <c r="K434" s="6"/>
      <c r="L434" s="6"/>
      <c r="M434" s="6"/>
      <c r="N434" s="6"/>
      <c r="O434" s="6"/>
      <c r="P434" s="6"/>
      <c r="Q434" s="6"/>
      <c r="R434" s="2"/>
    </row>
    <row r="435" spans="1:18" s="1" customFormat="1" ht="14.25" x14ac:dyDescent="0.2">
      <c r="A435" s="6"/>
      <c r="B435" s="6"/>
      <c r="C435" s="6"/>
      <c r="D435" s="6"/>
      <c r="E435" s="6"/>
      <c r="F435" s="6"/>
      <c r="G435" s="6"/>
      <c r="H435" s="6"/>
      <c r="I435" s="6"/>
      <c r="J435" s="6"/>
      <c r="K435" s="6"/>
      <c r="L435" s="6"/>
      <c r="M435" s="6"/>
      <c r="N435" s="6"/>
      <c r="O435" s="6"/>
      <c r="P435" s="6"/>
      <c r="Q435" s="6"/>
      <c r="R435" s="2"/>
    </row>
    <row r="436" spans="1:18" s="1" customFormat="1" ht="14.25" x14ac:dyDescent="0.2">
      <c r="A436" s="6"/>
      <c r="B436" s="6"/>
      <c r="C436" s="6"/>
      <c r="D436" s="6"/>
      <c r="E436" s="6"/>
      <c r="F436" s="6"/>
      <c r="G436" s="6"/>
      <c r="H436" s="6"/>
      <c r="I436" s="6"/>
      <c r="J436" s="6"/>
      <c r="K436" s="6"/>
      <c r="L436" s="6"/>
      <c r="M436" s="6"/>
      <c r="N436" s="6"/>
      <c r="O436" s="6"/>
      <c r="P436" s="6"/>
      <c r="Q436" s="6"/>
      <c r="R436" s="2"/>
    </row>
    <row r="437" spans="1:18" s="1" customFormat="1" ht="14.25" x14ac:dyDescent="0.2">
      <c r="A437" s="6"/>
      <c r="B437" s="6"/>
      <c r="C437" s="6"/>
      <c r="D437" s="6"/>
      <c r="E437" s="6"/>
      <c r="F437" s="6"/>
      <c r="G437" s="6"/>
      <c r="H437" s="6"/>
      <c r="I437" s="6"/>
      <c r="J437" s="6"/>
      <c r="K437" s="6"/>
      <c r="L437" s="6"/>
      <c r="M437" s="6"/>
      <c r="N437" s="6"/>
      <c r="O437" s="6"/>
      <c r="P437" s="6"/>
      <c r="Q437" s="6"/>
      <c r="R437" s="2"/>
    </row>
    <row r="438" spans="1:18" s="1" customFormat="1" ht="14.25" x14ac:dyDescent="0.2">
      <c r="A438" s="6"/>
      <c r="B438" s="6"/>
      <c r="C438" s="6"/>
      <c r="D438" s="6"/>
      <c r="E438" s="6"/>
      <c r="F438" s="6"/>
      <c r="G438" s="6"/>
      <c r="H438" s="6"/>
      <c r="I438" s="6"/>
      <c r="J438" s="6"/>
      <c r="K438" s="6"/>
      <c r="L438" s="6"/>
      <c r="M438" s="6"/>
      <c r="N438" s="6"/>
      <c r="O438" s="6"/>
      <c r="P438" s="6"/>
      <c r="Q438" s="6"/>
      <c r="R438" s="2"/>
    </row>
    <row r="439" spans="1:18" s="1" customFormat="1" ht="14.25" x14ac:dyDescent="0.2">
      <c r="A439" s="6"/>
      <c r="B439" s="6"/>
      <c r="C439" s="6"/>
      <c r="D439" s="6"/>
      <c r="E439" s="6"/>
      <c r="F439" s="6"/>
      <c r="G439" s="6"/>
      <c r="H439" s="6"/>
      <c r="I439" s="6"/>
      <c r="J439" s="6"/>
      <c r="K439" s="6"/>
      <c r="L439" s="6"/>
      <c r="M439" s="6"/>
      <c r="N439" s="6"/>
      <c r="O439" s="6"/>
      <c r="P439" s="6"/>
      <c r="Q439" s="6"/>
      <c r="R439" s="2"/>
    </row>
    <row r="440" spans="1:18" s="1" customFormat="1" ht="14.25" x14ac:dyDescent="0.2">
      <c r="A440" s="6"/>
      <c r="B440" s="6"/>
      <c r="C440" s="6"/>
      <c r="D440" s="6"/>
      <c r="E440" s="6"/>
      <c r="F440" s="6"/>
      <c r="G440" s="6"/>
      <c r="H440" s="6"/>
      <c r="I440" s="6"/>
      <c r="J440" s="6"/>
      <c r="K440" s="6"/>
      <c r="L440" s="6"/>
      <c r="M440" s="6"/>
      <c r="N440" s="6"/>
      <c r="O440" s="6"/>
      <c r="P440" s="6"/>
      <c r="Q440" s="6"/>
      <c r="R440" s="2"/>
    </row>
    <row r="441" spans="1:18" s="1" customFormat="1" ht="14.25" x14ac:dyDescent="0.2">
      <c r="A441" s="6"/>
      <c r="B441" s="6"/>
      <c r="C441" s="6"/>
      <c r="D441" s="6"/>
      <c r="E441" s="6"/>
      <c r="F441" s="6"/>
      <c r="G441" s="6"/>
      <c r="H441" s="6"/>
      <c r="I441" s="6"/>
      <c r="J441" s="6"/>
      <c r="K441" s="6"/>
      <c r="L441" s="6"/>
      <c r="M441" s="6"/>
      <c r="N441" s="6"/>
      <c r="O441" s="6"/>
      <c r="P441" s="6"/>
      <c r="Q441" s="6"/>
      <c r="R441" s="2"/>
    </row>
    <row r="442" spans="1:18" s="1" customFormat="1" ht="14.25" x14ac:dyDescent="0.2">
      <c r="A442" s="6"/>
      <c r="B442" s="6"/>
      <c r="C442" s="6"/>
      <c r="D442" s="6"/>
      <c r="E442" s="6"/>
      <c r="F442" s="6"/>
      <c r="G442" s="6"/>
      <c r="H442" s="6"/>
      <c r="I442" s="6"/>
      <c r="J442" s="6"/>
      <c r="K442" s="6"/>
      <c r="L442" s="6"/>
      <c r="M442" s="6"/>
      <c r="N442" s="6"/>
      <c r="O442" s="6"/>
      <c r="P442" s="6"/>
      <c r="Q442" s="6"/>
      <c r="R442" s="2"/>
    </row>
    <row r="443" spans="1:18" s="1" customFormat="1" ht="14.25" x14ac:dyDescent="0.2">
      <c r="A443" s="6"/>
      <c r="B443" s="6"/>
      <c r="C443" s="6"/>
      <c r="D443" s="6"/>
      <c r="E443" s="6"/>
      <c r="F443" s="6"/>
      <c r="G443" s="6"/>
      <c r="H443" s="6"/>
      <c r="I443" s="6"/>
      <c r="J443" s="6"/>
      <c r="K443" s="6"/>
      <c r="L443" s="6"/>
      <c r="M443" s="6"/>
      <c r="N443" s="6"/>
      <c r="O443" s="6"/>
      <c r="P443" s="6"/>
      <c r="Q443" s="6"/>
      <c r="R443" s="2"/>
    </row>
    <row r="444" spans="1:18" s="1" customFormat="1" ht="14.25" x14ac:dyDescent="0.2">
      <c r="A444" s="6"/>
      <c r="B444" s="6"/>
      <c r="C444" s="6"/>
      <c r="D444" s="6"/>
      <c r="E444" s="6"/>
      <c r="F444" s="6"/>
      <c r="G444" s="6"/>
      <c r="H444" s="6"/>
      <c r="I444" s="6"/>
      <c r="J444" s="6"/>
      <c r="K444" s="6"/>
      <c r="L444" s="6"/>
      <c r="M444" s="6"/>
      <c r="N444" s="6"/>
      <c r="O444" s="6"/>
      <c r="P444" s="6"/>
      <c r="Q444" s="6"/>
      <c r="R444" s="2"/>
    </row>
  </sheetData>
  <mergeCells count="116">
    <mergeCell ref="N75:P75"/>
    <mergeCell ref="N76:P76"/>
    <mergeCell ref="E103:G103"/>
    <mergeCell ref="F27:Q27"/>
    <mergeCell ref="A77:F77"/>
    <mergeCell ref="A45:B45"/>
    <mergeCell ref="C53:E53"/>
    <mergeCell ref="C55:H55"/>
    <mergeCell ref="I104:Q104"/>
    <mergeCell ref="J97:P97"/>
    <mergeCell ref="L73:M73"/>
    <mergeCell ref="L74:M74"/>
    <mergeCell ref="L75:M75"/>
    <mergeCell ref="L76:M76"/>
    <mergeCell ref="L77:M77"/>
    <mergeCell ref="N73:P73"/>
    <mergeCell ref="N74:P74"/>
    <mergeCell ref="A73:F73"/>
    <mergeCell ref="F35:Q35"/>
    <mergeCell ref="F29:Q29"/>
    <mergeCell ref="I103:Q103"/>
    <mergeCell ref="A81:E81"/>
    <mergeCell ref="N78:P78"/>
    <mergeCell ref="L82:M82"/>
    <mergeCell ref="C43:H43"/>
    <mergeCell ref="L41:P41"/>
    <mergeCell ref="L39:P39"/>
    <mergeCell ref="C39:H39"/>
    <mergeCell ref="L59:P59"/>
    <mergeCell ref="C59:H59"/>
    <mergeCell ref="A21:C21"/>
    <mergeCell ref="C69:E69"/>
    <mergeCell ref="L51:P51"/>
    <mergeCell ref="F25:K25"/>
    <mergeCell ref="F23:H23"/>
    <mergeCell ref="N63:P63"/>
    <mergeCell ref="I65:K65"/>
    <mergeCell ref="C51:H51"/>
    <mergeCell ref="M45:O45"/>
    <mergeCell ref="M47:O47"/>
    <mergeCell ref="L53:P53"/>
    <mergeCell ref="C63:H63"/>
    <mergeCell ref="C61:E61"/>
    <mergeCell ref="L61:P61"/>
    <mergeCell ref="L78:M78"/>
    <mergeCell ref="A1:Q1"/>
    <mergeCell ref="A2:Q2"/>
    <mergeCell ref="A3:Q3"/>
    <mergeCell ref="F9:H9"/>
    <mergeCell ref="N7:Q7"/>
    <mergeCell ref="N9:Q9"/>
    <mergeCell ref="F11:I11"/>
    <mergeCell ref="F19:I19"/>
    <mergeCell ref="F17:I17"/>
    <mergeCell ref="F15:I15"/>
    <mergeCell ref="N15:Q15"/>
    <mergeCell ref="N17:Q17"/>
    <mergeCell ref="N19:Q19"/>
    <mergeCell ref="F7:I7"/>
    <mergeCell ref="F13:I13"/>
    <mergeCell ref="A78:F78"/>
    <mergeCell ref="A76:F76"/>
    <mergeCell ref="G77:K77"/>
    <mergeCell ref="G78:K78"/>
    <mergeCell ref="F21:I21"/>
    <mergeCell ref="C41:E41"/>
    <mergeCell ref="L69:P69"/>
    <mergeCell ref="F33:Q33"/>
    <mergeCell ref="A110:Q110"/>
    <mergeCell ref="O92:Q92"/>
    <mergeCell ref="N21:P21"/>
    <mergeCell ref="N23:P23"/>
    <mergeCell ref="C67:H67"/>
    <mergeCell ref="L67:P67"/>
    <mergeCell ref="A72:E72"/>
    <mergeCell ref="N77:P77"/>
    <mergeCell ref="N84:Q84"/>
    <mergeCell ref="N82:Q82"/>
    <mergeCell ref="O90:Q90"/>
    <mergeCell ref="A86:F86"/>
    <mergeCell ref="G73:K73"/>
    <mergeCell ref="G74:K74"/>
    <mergeCell ref="G75:K75"/>
    <mergeCell ref="G76:K76"/>
    <mergeCell ref="G84:K84"/>
    <mergeCell ref="G85:K85"/>
    <mergeCell ref="G83:K83"/>
    <mergeCell ref="A75:F75"/>
    <mergeCell ref="I45:K45"/>
    <mergeCell ref="I47:K47"/>
    <mergeCell ref="N55:P55"/>
    <mergeCell ref="A74:F74"/>
    <mergeCell ref="A137:Q139"/>
    <mergeCell ref="E133:H133"/>
    <mergeCell ref="K133:Q133"/>
    <mergeCell ref="A133:C133"/>
    <mergeCell ref="A103:C103"/>
    <mergeCell ref="G82:K82"/>
    <mergeCell ref="A87:F87"/>
    <mergeCell ref="A83:F83"/>
    <mergeCell ref="A84:F84"/>
    <mergeCell ref="A85:F85"/>
    <mergeCell ref="L87:M87"/>
    <mergeCell ref="L85:M85"/>
    <mergeCell ref="L84:M84"/>
    <mergeCell ref="L83:M83"/>
    <mergeCell ref="N83:Q83"/>
    <mergeCell ref="G87:K87"/>
    <mergeCell ref="G86:K86"/>
    <mergeCell ref="L86:M86"/>
    <mergeCell ref="E95:Q95"/>
    <mergeCell ref="E90:G90"/>
    <mergeCell ref="A82:F82"/>
    <mergeCell ref="N85:Q85"/>
    <mergeCell ref="N86:Q86"/>
    <mergeCell ref="N87:Q87"/>
  </mergeCells>
  <pageMargins left="0.78740157480314965" right="0.39370078740157483" top="0.59055118110236227" bottom="0.31496062992125984" header="0.23622047244094491" footer="0.19685039370078741"/>
  <pageSetup paperSize="9" scale="94" fitToHeight="0" orientation="portrait" r:id="rId1"/>
  <headerFooter alignWithMargins="0"/>
  <rowBreaks count="1" manualBreakCount="1">
    <brk id="79" max="1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Hilfsblatt!$A$1:$A$3</xm:f>
          </x14:formula1>
          <xm:sqref>H69</xm:sqref>
        </x14:dataValidation>
        <x14:dataValidation type="list" allowBlank="1" showInputMessage="1" showErrorMessage="1">
          <x14:formula1>
            <xm:f>Hilfsblatt!$A$1:$A$3</xm:f>
          </x14:formula1>
          <xm:sqref>Q73:Q78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99"/>
  <sheetViews>
    <sheetView showGridLines="0" zoomScaleNormal="100" workbookViewId="0"/>
  </sheetViews>
  <sheetFormatPr baseColWidth="10" defaultRowHeight="12.75" x14ac:dyDescent="0.2"/>
  <cols>
    <col min="1" max="1" width="2.42578125" style="93" customWidth="1"/>
    <col min="2" max="2" width="18.140625" style="93" customWidth="1"/>
    <col min="3" max="3" width="11.42578125" style="93"/>
    <col min="4" max="4" width="10.42578125" style="93" customWidth="1"/>
    <col min="5" max="7" width="11.42578125" style="93"/>
    <col min="8" max="8" width="12.85546875" style="93" customWidth="1"/>
    <col min="9" max="26" width="0" style="93" hidden="1" customWidth="1"/>
    <col min="27" max="16384" width="11.42578125" style="93"/>
  </cols>
  <sheetData>
    <row r="1" spans="1:9" ht="13.5" customHeight="1" x14ac:dyDescent="0.2">
      <c r="A1" s="427"/>
      <c r="B1" s="428"/>
      <c r="C1" s="428"/>
      <c r="D1" s="428"/>
      <c r="E1" s="428"/>
      <c r="F1" s="428"/>
      <c r="G1" s="428"/>
      <c r="H1" s="429"/>
      <c r="I1" s="94"/>
    </row>
    <row r="2" spans="1:9" ht="13.5" customHeight="1" x14ac:dyDescent="0.2">
      <c r="A2" s="430"/>
      <c r="B2" s="431"/>
      <c r="C2" s="431"/>
      <c r="D2" s="431"/>
      <c r="E2" s="431"/>
      <c r="F2" s="431"/>
      <c r="G2" s="431"/>
      <c r="H2" s="432"/>
      <c r="I2" s="94"/>
    </row>
    <row r="3" spans="1:9" ht="30" x14ac:dyDescent="0.4">
      <c r="A3" s="643" t="s">
        <v>105</v>
      </c>
      <c r="B3" s="644"/>
      <c r="C3" s="644"/>
      <c r="D3" s="644"/>
      <c r="E3" s="644"/>
      <c r="F3" s="644"/>
      <c r="G3" s="644"/>
      <c r="H3" s="645"/>
      <c r="I3" s="94"/>
    </row>
    <row r="4" spans="1:9" ht="13.5" customHeight="1" x14ac:dyDescent="0.4">
      <c r="A4" s="643"/>
      <c r="B4" s="644"/>
      <c r="C4" s="644"/>
      <c r="D4" s="644"/>
      <c r="E4" s="644"/>
      <c r="F4" s="644"/>
      <c r="G4" s="644"/>
      <c r="H4" s="645"/>
      <c r="I4" s="94"/>
    </row>
    <row r="5" spans="1:9" ht="13.5" customHeight="1" x14ac:dyDescent="0.2">
      <c r="A5" s="433"/>
      <c r="B5" s="434"/>
      <c r="C5" s="434"/>
      <c r="D5" s="434"/>
      <c r="E5" s="434"/>
      <c r="F5" s="434"/>
      <c r="G5" s="434"/>
      <c r="H5" s="435"/>
      <c r="I5" s="94"/>
    </row>
    <row r="6" spans="1:9" ht="14.25" x14ac:dyDescent="0.2">
      <c r="A6" s="205"/>
      <c r="B6" s="205"/>
      <c r="C6" s="205"/>
      <c r="D6" s="205"/>
      <c r="E6" s="205"/>
      <c r="F6" s="205"/>
      <c r="G6" s="205"/>
      <c r="H6" s="205"/>
      <c r="I6" s="205"/>
    </row>
    <row r="7" spans="1:9" ht="14.25" x14ac:dyDescent="0.2">
      <c r="A7" s="205"/>
      <c r="B7" s="205"/>
      <c r="C7" s="205"/>
      <c r="D7" s="205"/>
      <c r="E7" s="205"/>
      <c r="F7" s="205"/>
      <c r="G7" s="205"/>
      <c r="H7" s="205"/>
      <c r="I7" s="205"/>
    </row>
    <row r="8" spans="1:9" s="205" customFormat="1" ht="18" customHeight="1" x14ac:dyDescent="0.2">
      <c r="A8" s="639" t="s">
        <v>39</v>
      </c>
      <c r="B8" s="639"/>
      <c r="C8" s="637" t="str">
        <f>IF(GS_ZivHeiName&lt;&gt;"",Gesuch!F7,"")</f>
        <v/>
      </c>
      <c r="D8" s="637"/>
      <c r="E8" s="637"/>
      <c r="F8" s="205" t="s">
        <v>3</v>
      </c>
      <c r="G8" s="638" t="str">
        <f>IF(GS_ZivHeiVorname&lt;&gt;"",Gesuch!F7,"")</f>
        <v/>
      </c>
      <c r="H8" s="638"/>
    </row>
    <row r="9" spans="1:9" s="205" customFormat="1" ht="18" customHeight="1" x14ac:dyDescent="0.2">
      <c r="A9" s="639" t="s">
        <v>106</v>
      </c>
      <c r="B9" s="639"/>
      <c r="C9" s="638" t="str">
        <f>IF(GS_Adresse&lt;&gt;"",Gesuch!F7,"")</f>
        <v/>
      </c>
      <c r="D9" s="641"/>
      <c r="E9" s="641"/>
      <c r="F9" s="641"/>
      <c r="G9" s="641"/>
      <c r="H9" s="641"/>
    </row>
    <row r="10" spans="1:9" s="205" customFormat="1" ht="18" customHeight="1" x14ac:dyDescent="0.2">
      <c r="A10" s="639" t="s">
        <v>107</v>
      </c>
      <c r="B10" s="639"/>
      <c r="C10" s="638" t="str">
        <f>IF(GS_Ort&lt;&gt;"",GS_Ort,"")</f>
        <v/>
      </c>
      <c r="D10" s="641"/>
      <c r="E10" s="641"/>
      <c r="F10" s="641"/>
      <c r="G10" s="641"/>
      <c r="H10" s="641"/>
    </row>
    <row r="11" spans="1:9" s="205" customFormat="1" ht="18" customHeight="1" x14ac:dyDescent="0.2">
      <c r="A11" s="639" t="s">
        <v>108</v>
      </c>
      <c r="B11" s="639"/>
      <c r="C11" s="640" t="str">
        <f>IF(GS_ZivHeiGebDat&lt;&gt;"",GS_ZivHeiGebDat,"")</f>
        <v/>
      </c>
      <c r="D11" s="640"/>
      <c r="E11" s="95"/>
      <c r="F11" s="95"/>
      <c r="G11" s="95"/>
      <c r="H11" s="95"/>
    </row>
    <row r="12" spans="1:9" s="205" customFormat="1" ht="18" customHeight="1" x14ac:dyDescent="0.2">
      <c r="A12" s="363" t="s">
        <v>163</v>
      </c>
      <c r="B12" s="363"/>
      <c r="C12" s="642" t="str">
        <f>IF(GS_ZivGesAHV&lt;&gt;"",GS_ZivGesAHV,"")</f>
        <v/>
      </c>
      <c r="D12" s="642"/>
      <c r="E12" s="95"/>
      <c r="F12" s="95"/>
      <c r="G12" s="95"/>
      <c r="H12" s="95"/>
    </row>
    <row r="13" spans="1:9" s="205" customFormat="1" ht="14.25" x14ac:dyDescent="0.2"/>
    <row r="14" spans="1:9" s="205" customFormat="1" ht="14.25" x14ac:dyDescent="0.2"/>
    <row r="15" spans="1:9" s="205" customFormat="1" ht="14.25" x14ac:dyDescent="0.2">
      <c r="A15" s="205" t="s">
        <v>109</v>
      </c>
    </row>
    <row r="16" spans="1:9" s="205" customFormat="1" ht="14.25" x14ac:dyDescent="0.2"/>
    <row r="17" spans="1:8" s="205" customFormat="1" ht="9" customHeight="1" x14ac:dyDescent="0.2"/>
    <row r="18" spans="1:8" s="205" customFormat="1" ht="18" customHeight="1" x14ac:dyDescent="0.25">
      <c r="A18" s="651" t="s">
        <v>239</v>
      </c>
      <c r="B18" s="651"/>
      <c r="C18" s="651"/>
      <c r="D18" s="651"/>
      <c r="E18" s="651"/>
      <c r="F18" s="651"/>
      <c r="G18" s="651"/>
      <c r="H18" s="649"/>
    </row>
    <row r="19" spans="1:8" s="205" customFormat="1" ht="14.25" x14ac:dyDescent="0.2"/>
    <row r="20" spans="1:8" s="205" customFormat="1" ht="14.25" x14ac:dyDescent="0.2">
      <c r="A20" s="97" t="s">
        <v>111</v>
      </c>
    </row>
    <row r="21" spans="1:8" s="205" customFormat="1" ht="14.25" x14ac:dyDescent="0.2">
      <c r="A21" s="205" t="s">
        <v>112</v>
      </c>
      <c r="H21" s="95"/>
    </row>
    <row r="22" spans="1:8" s="205" customFormat="1" ht="9.75" customHeight="1" x14ac:dyDescent="0.2">
      <c r="H22" s="95"/>
    </row>
    <row r="23" spans="1:8" s="205" customFormat="1" ht="14.25" x14ac:dyDescent="0.2">
      <c r="A23" s="98" t="s">
        <v>113</v>
      </c>
      <c r="B23" s="648" t="s">
        <v>114</v>
      </c>
      <c r="C23" s="648"/>
      <c r="D23" s="648"/>
      <c r="E23" s="648"/>
      <c r="F23" s="648"/>
      <c r="G23" s="649"/>
      <c r="H23" s="649"/>
    </row>
    <row r="24" spans="1:8" s="205" customFormat="1" ht="9" customHeight="1" x14ac:dyDescent="0.2"/>
    <row r="25" spans="1:8" s="205" customFormat="1" ht="14.25" x14ac:dyDescent="0.2">
      <c r="A25" s="98" t="s">
        <v>113</v>
      </c>
      <c r="B25" s="648" t="s">
        <v>240</v>
      </c>
      <c r="C25" s="648"/>
      <c r="D25" s="648"/>
      <c r="E25" s="648"/>
      <c r="F25" s="648"/>
      <c r="G25" s="649"/>
      <c r="H25" s="649"/>
    </row>
    <row r="26" spans="1:8" s="9" customFormat="1" ht="7.5" customHeight="1" x14ac:dyDescent="0.2">
      <c r="A26" s="99"/>
      <c r="B26" s="647"/>
      <c r="C26" s="647"/>
      <c r="D26" s="647"/>
      <c r="E26" s="647"/>
      <c r="F26" s="647"/>
      <c r="G26" s="363"/>
    </row>
    <row r="27" spans="1:8" s="205" customFormat="1" ht="14.25" x14ac:dyDescent="0.2">
      <c r="A27" s="98" t="s">
        <v>113</v>
      </c>
      <c r="B27" s="648"/>
      <c r="C27" s="648"/>
      <c r="D27" s="648"/>
      <c r="E27" s="648"/>
      <c r="F27" s="648"/>
      <c r="G27" s="649"/>
      <c r="H27" s="649"/>
    </row>
    <row r="28" spans="1:8" s="9" customFormat="1" ht="7.5" customHeight="1" x14ac:dyDescent="0.2">
      <c r="A28" s="99"/>
      <c r="B28" s="647"/>
      <c r="C28" s="647"/>
      <c r="D28" s="647"/>
      <c r="E28" s="647"/>
      <c r="F28" s="647"/>
      <c r="G28" s="363"/>
    </row>
    <row r="29" spans="1:8" s="205" customFormat="1" ht="14.25" x14ac:dyDescent="0.2">
      <c r="A29" s="98" t="s">
        <v>113</v>
      </c>
      <c r="B29" s="648"/>
      <c r="C29" s="648"/>
      <c r="D29" s="648"/>
      <c r="E29" s="648"/>
      <c r="F29" s="648"/>
      <c r="G29" s="650"/>
      <c r="H29" s="649"/>
    </row>
    <row r="30" spans="1:8" s="9" customFormat="1" ht="9.75" customHeight="1" x14ac:dyDescent="0.2">
      <c r="A30" s="99"/>
      <c r="B30" s="647"/>
      <c r="C30" s="647"/>
      <c r="D30" s="647"/>
      <c r="E30" s="647"/>
      <c r="F30" s="647"/>
      <c r="G30" s="363"/>
    </row>
    <row r="31" spans="1:8" s="9" customFormat="1" ht="14.25" customHeight="1" x14ac:dyDescent="0.2">
      <c r="A31" s="99"/>
      <c r="B31" s="362"/>
      <c r="C31" s="362"/>
      <c r="D31" s="362"/>
      <c r="E31" s="362"/>
      <c r="F31" s="362"/>
      <c r="G31" s="363"/>
    </row>
    <row r="32" spans="1:8" s="205" customFormat="1" ht="14.25" customHeight="1" x14ac:dyDescent="0.2">
      <c r="A32" s="205" t="s">
        <v>115</v>
      </c>
    </row>
    <row r="33" spans="1:8" s="205" customFormat="1" ht="14.25" x14ac:dyDescent="0.2"/>
    <row r="34" spans="1:8" ht="14.25" x14ac:dyDescent="0.2">
      <c r="A34" s="205"/>
      <c r="B34" s="205"/>
    </row>
    <row r="35" spans="1:8" s="205" customFormat="1" ht="14.25" customHeight="1" x14ac:dyDescent="0.2">
      <c r="A35" s="205" t="s">
        <v>116</v>
      </c>
      <c r="C35" s="646" t="str">
        <f ca="1">Gesuch!A103&amp;", "&amp;TEXT(Gesuch!T103,"TT.MM.JJJJJ")</f>
        <v>, 05.12.2024</v>
      </c>
      <c r="D35" s="646"/>
      <c r="E35" s="646"/>
      <c r="F35" s="646"/>
      <c r="G35" s="95"/>
    </row>
    <row r="36" spans="1:8" s="205" customFormat="1" ht="14.25" x14ac:dyDescent="0.2">
      <c r="C36" s="100"/>
      <c r="D36" s="362"/>
      <c r="E36" s="362"/>
      <c r="F36" s="362"/>
      <c r="G36" s="95"/>
    </row>
    <row r="37" spans="1:8" s="205" customFormat="1" ht="14.25" x14ac:dyDescent="0.2">
      <c r="C37" s="100"/>
      <c r="D37" s="362"/>
      <c r="E37" s="362"/>
      <c r="F37" s="362"/>
      <c r="G37" s="95"/>
    </row>
    <row r="38" spans="1:8" s="205" customFormat="1" ht="14.25" x14ac:dyDescent="0.2">
      <c r="H38" s="95"/>
    </row>
    <row r="39" spans="1:8" s="205" customFormat="1" ht="14.25" x14ac:dyDescent="0.2"/>
    <row r="40" spans="1:8" s="205" customFormat="1" ht="14.25" x14ac:dyDescent="0.2">
      <c r="A40" s="205" t="s">
        <v>104</v>
      </c>
      <c r="C40" s="638" t="str">
        <f>SUBSTITUTE(GS_ZivHeiName &amp; " " &amp; GS_ZivHeiVorname,"&lt;", "")</f>
        <v xml:space="preserve"> </v>
      </c>
      <c r="D40" s="638"/>
      <c r="E40" s="638"/>
      <c r="F40" s="638"/>
      <c r="G40" s="95"/>
    </row>
    <row r="41" spans="1:8" s="205" customFormat="1" ht="14.25" hidden="1" x14ac:dyDescent="0.2">
      <c r="C41" s="101"/>
      <c r="H41" s="95"/>
    </row>
    <row r="42" spans="1:8" s="205" customFormat="1" ht="14.25" hidden="1" x14ac:dyDescent="0.2">
      <c r="C42" s="101"/>
      <c r="H42" s="95"/>
    </row>
    <row r="43" spans="1:8" s="205" customFormat="1" ht="14.25" hidden="1" x14ac:dyDescent="0.2">
      <c r="C43" s="101"/>
      <c r="H43" s="95"/>
    </row>
    <row r="44" spans="1:8" s="205" customFormat="1" ht="14.25" hidden="1" x14ac:dyDescent="0.2">
      <c r="C44" s="101"/>
      <c r="H44" s="95"/>
    </row>
    <row r="45" spans="1:8" s="205" customFormat="1" ht="14.25" hidden="1" x14ac:dyDescent="0.2">
      <c r="C45" s="101"/>
      <c r="H45" s="95"/>
    </row>
    <row r="46" spans="1:8" s="205" customFormat="1" ht="14.25" hidden="1" x14ac:dyDescent="0.2">
      <c r="C46" s="101"/>
      <c r="H46" s="95"/>
    </row>
    <row r="47" spans="1:8" s="205" customFormat="1" ht="14.25" hidden="1" x14ac:dyDescent="0.2">
      <c r="C47" s="101"/>
      <c r="H47" s="95"/>
    </row>
    <row r="48" spans="1:8" s="205" customFormat="1" ht="14.25" hidden="1" x14ac:dyDescent="0.2">
      <c r="C48" s="101"/>
      <c r="H48" s="95"/>
    </row>
    <row r="49" spans="1:8" s="205" customFormat="1" ht="14.25" hidden="1" x14ac:dyDescent="0.2">
      <c r="C49" s="101"/>
      <c r="H49" s="95"/>
    </row>
    <row r="50" spans="1:8" s="205" customFormat="1" ht="14.25" hidden="1" x14ac:dyDescent="0.2">
      <c r="C50" s="101"/>
      <c r="H50" s="95"/>
    </row>
    <row r="51" spans="1:8" s="205" customFormat="1" ht="14.25" hidden="1" x14ac:dyDescent="0.2">
      <c r="C51" s="101"/>
      <c r="H51" s="95"/>
    </row>
    <row r="52" spans="1:8" s="205" customFormat="1" ht="14.25" hidden="1" x14ac:dyDescent="0.2">
      <c r="C52" s="101"/>
      <c r="H52" s="95"/>
    </row>
    <row r="53" spans="1:8" s="205" customFormat="1" ht="14.25" hidden="1" x14ac:dyDescent="0.2">
      <c r="C53" s="101"/>
      <c r="H53" s="95"/>
    </row>
    <row r="54" spans="1:8" s="205" customFormat="1" ht="14.25" hidden="1" x14ac:dyDescent="0.2">
      <c r="C54" s="101"/>
      <c r="H54" s="95"/>
    </row>
    <row r="55" spans="1:8" s="205" customFormat="1" ht="14.25" hidden="1" x14ac:dyDescent="0.2">
      <c r="C55" s="101"/>
      <c r="H55" s="95"/>
    </row>
    <row r="56" spans="1:8" s="205" customFormat="1" ht="14.25" hidden="1" x14ac:dyDescent="0.2">
      <c r="C56" s="101"/>
      <c r="H56" s="95"/>
    </row>
    <row r="57" spans="1:8" ht="14.25" hidden="1" x14ac:dyDescent="0.2">
      <c r="A57" s="205"/>
      <c r="B57" s="205"/>
      <c r="C57" s="101"/>
      <c r="D57" s="205"/>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A3:H3"/>
    <mergeCell ref="C35:F35"/>
    <mergeCell ref="C40:F40"/>
    <mergeCell ref="B25:H25"/>
    <mergeCell ref="B26:F26"/>
    <mergeCell ref="B27:H27"/>
    <mergeCell ref="B28:F28"/>
    <mergeCell ref="B29:H29"/>
    <mergeCell ref="B30:F30"/>
    <mergeCell ref="B23:H23"/>
    <mergeCell ref="A4:H4"/>
    <mergeCell ref="A8:B8"/>
    <mergeCell ref="C8:E8"/>
    <mergeCell ref="G8:H8"/>
    <mergeCell ref="A9:B9"/>
    <mergeCell ref="C9:H9"/>
    <mergeCell ref="A10:B10"/>
    <mergeCell ref="C10:H10"/>
    <mergeCell ref="A11:B11"/>
    <mergeCell ref="C11:D11"/>
    <mergeCell ref="A18:H18"/>
    <mergeCell ref="C12:D12"/>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rgb="FFFF0000"/>
    <pageSetUpPr fitToPage="1"/>
  </sheetPr>
  <dimension ref="A1:V649"/>
  <sheetViews>
    <sheetView showGridLines="0" zoomScaleNormal="100" workbookViewId="0"/>
  </sheetViews>
  <sheetFormatPr baseColWidth="10" defaultRowHeight="12.75" x14ac:dyDescent="0.2"/>
  <cols>
    <col min="1" max="1" width="4" style="102" customWidth="1"/>
    <col min="2" max="2" width="4.42578125" style="102" customWidth="1"/>
    <col min="3" max="3" width="5" style="102" customWidth="1"/>
    <col min="4" max="4" width="6.140625" style="102" customWidth="1"/>
    <col min="5" max="5" width="19" style="102" customWidth="1"/>
    <col min="6" max="6" width="1.5703125" style="102" customWidth="1"/>
    <col min="7" max="7" width="13.7109375" style="102" customWidth="1"/>
    <col min="8" max="8" width="1.5703125" style="94" customWidth="1"/>
    <col min="9" max="9" width="21.5703125" style="102" customWidth="1"/>
    <col min="10" max="10" width="1.5703125" style="102" customWidth="1"/>
    <col min="11" max="11" width="25.28515625" style="102" customWidth="1"/>
    <col min="12" max="12" width="8.42578125" style="102" hidden="1" customWidth="1"/>
    <col min="13" max="22" width="7.7109375" style="102" hidden="1" customWidth="1"/>
    <col min="23" max="26" width="0" style="102" hidden="1" customWidth="1"/>
    <col min="27" max="16384" width="11.42578125" style="102"/>
  </cols>
  <sheetData>
    <row r="1" spans="1:18" ht="16.5" x14ac:dyDescent="0.25">
      <c r="C1" s="103" t="s">
        <v>117</v>
      </c>
    </row>
    <row r="2" spans="1:18" ht="16.5" x14ac:dyDescent="0.25">
      <c r="C2" s="103" t="s">
        <v>118</v>
      </c>
    </row>
    <row r="3" spans="1:18" ht="16.5" x14ac:dyDescent="0.25">
      <c r="C3" s="104" t="s">
        <v>119</v>
      </c>
    </row>
    <row r="4" spans="1:18" ht="3.75" customHeight="1" x14ac:dyDescent="0.2">
      <c r="A4" s="105"/>
      <c r="B4" s="105"/>
      <c r="C4" s="105"/>
      <c r="D4" s="106"/>
      <c r="E4" s="105"/>
      <c r="F4" s="105"/>
      <c r="G4" s="105"/>
      <c r="H4" s="107"/>
      <c r="I4" s="105"/>
      <c r="J4" s="105"/>
      <c r="K4" s="105"/>
    </row>
    <row r="5" spans="1:18" ht="9.9499999999999993" customHeight="1" x14ac:dyDescent="0.2"/>
    <row r="6" spans="1:18" ht="18.75" customHeight="1" x14ac:dyDescent="0.3">
      <c r="A6" s="108" t="s">
        <v>120</v>
      </c>
      <c r="B6" s="108"/>
      <c r="C6" s="108"/>
      <c r="L6" s="109"/>
      <c r="M6" s="94"/>
      <c r="N6" s="94"/>
      <c r="O6" s="94"/>
      <c r="P6" s="94"/>
      <c r="Q6" s="94"/>
      <c r="R6" s="94"/>
    </row>
    <row r="7" spans="1:18" ht="15" customHeight="1" x14ac:dyDescent="0.25">
      <c r="A7" s="110" t="s">
        <v>121</v>
      </c>
      <c r="B7" s="110"/>
      <c r="C7" s="110"/>
      <c r="L7" s="109"/>
      <c r="M7" s="94"/>
      <c r="N7" s="94"/>
      <c r="O7" s="94"/>
      <c r="P7" s="94"/>
      <c r="Q7" s="94"/>
      <c r="R7" s="94"/>
    </row>
    <row r="8" spans="1:18" ht="7.5" customHeight="1" x14ac:dyDescent="0.2">
      <c r="A8" s="10"/>
      <c r="B8" s="10"/>
      <c r="C8" s="10"/>
      <c r="L8" s="109"/>
      <c r="M8" s="94"/>
      <c r="N8" s="94"/>
      <c r="O8" s="94"/>
      <c r="P8" s="94"/>
      <c r="Q8" s="94"/>
      <c r="R8" s="94"/>
    </row>
    <row r="9" spans="1:18" ht="7.5" customHeight="1" x14ac:dyDescent="0.2">
      <c r="D9" s="111"/>
      <c r="E9" s="111"/>
      <c r="F9" s="111"/>
      <c r="G9" s="111"/>
      <c r="H9" s="111"/>
      <c r="I9" s="111"/>
      <c r="J9" s="111"/>
      <c r="K9" s="111"/>
      <c r="L9" s="109"/>
      <c r="M9" s="94"/>
      <c r="N9" s="94"/>
      <c r="O9" s="94"/>
      <c r="P9" s="94"/>
      <c r="Q9" s="94"/>
      <c r="R9" s="94"/>
    </row>
    <row r="10" spans="1:18" ht="46.5" customHeight="1" x14ac:dyDescent="0.2">
      <c r="A10" s="666" t="s">
        <v>122</v>
      </c>
      <c r="B10" s="666"/>
      <c r="C10" s="666"/>
      <c r="D10" s="666"/>
      <c r="E10" s="666"/>
      <c r="F10" s="666"/>
      <c r="G10" s="666"/>
      <c r="H10" s="666"/>
      <c r="I10" s="666"/>
      <c r="J10" s="666"/>
      <c r="K10" s="666"/>
      <c r="L10" s="112"/>
      <c r="M10" s="94"/>
      <c r="N10" s="94"/>
      <c r="O10" s="94"/>
      <c r="P10" s="94"/>
      <c r="Q10" s="94"/>
      <c r="R10" s="94"/>
    </row>
    <row r="11" spans="1:18" ht="9.75" customHeight="1" x14ac:dyDescent="0.2">
      <c r="D11" s="114"/>
      <c r="E11" s="114"/>
      <c r="F11" s="114"/>
      <c r="G11" s="114"/>
      <c r="H11" s="115"/>
      <c r="I11" s="114"/>
      <c r="J11" s="114"/>
      <c r="K11" s="114"/>
      <c r="L11" s="116"/>
      <c r="M11" s="94"/>
      <c r="N11" s="94"/>
      <c r="O11" s="94"/>
      <c r="P11" s="94"/>
      <c r="Q11" s="94"/>
      <c r="R11" s="94"/>
    </row>
    <row r="12" spans="1:18" s="10" customFormat="1" x14ac:dyDescent="0.2">
      <c r="A12" s="677" t="s">
        <v>123</v>
      </c>
      <c r="B12" s="677"/>
      <c r="C12" s="677"/>
      <c r="D12" s="677"/>
      <c r="E12" s="677"/>
      <c r="F12" s="677"/>
      <c r="G12" s="677"/>
      <c r="H12" s="677"/>
      <c r="I12" s="677"/>
      <c r="J12" s="677"/>
      <c r="K12" s="677"/>
      <c r="L12" s="118"/>
      <c r="M12" s="119"/>
      <c r="N12" s="119"/>
      <c r="O12" s="119"/>
      <c r="P12" s="119"/>
      <c r="Q12" s="119"/>
      <c r="R12" s="119"/>
    </row>
    <row r="13" spans="1:18" s="10" customFormat="1" ht="9" customHeight="1" x14ac:dyDescent="0.2">
      <c r="A13" s="117"/>
      <c r="B13" s="117"/>
      <c r="C13" s="117"/>
      <c r="D13" s="117"/>
      <c r="E13" s="117"/>
      <c r="F13" s="117"/>
      <c r="G13" s="117"/>
      <c r="H13" s="117"/>
      <c r="I13" s="117"/>
      <c r="J13" s="117"/>
      <c r="K13" s="117"/>
      <c r="L13" s="118"/>
      <c r="M13" s="119"/>
      <c r="N13" s="119"/>
      <c r="O13" s="119"/>
      <c r="P13" s="119"/>
      <c r="Q13" s="119"/>
      <c r="R13" s="119"/>
    </row>
    <row r="14" spans="1:18" s="10" customFormat="1" ht="27" customHeight="1" x14ac:dyDescent="0.2">
      <c r="A14" s="120" t="s">
        <v>124</v>
      </c>
      <c r="B14" s="678" t="s">
        <v>125</v>
      </c>
      <c r="C14" s="678"/>
      <c r="D14" s="678"/>
      <c r="E14" s="678"/>
      <c r="F14" s="678"/>
      <c r="G14" s="678"/>
      <c r="H14" s="678"/>
      <c r="I14" s="678"/>
      <c r="J14" s="678"/>
      <c r="K14" s="678"/>
      <c r="L14" s="121"/>
      <c r="M14" s="119"/>
      <c r="N14" s="119"/>
      <c r="O14" s="119"/>
      <c r="P14" s="119"/>
      <c r="Q14" s="119"/>
      <c r="R14" s="119"/>
    </row>
    <row r="15" spans="1:18" s="10" customFormat="1" ht="26.25" customHeight="1" x14ac:dyDescent="0.2">
      <c r="A15" s="120" t="s">
        <v>124</v>
      </c>
      <c r="B15" s="678" t="s">
        <v>286</v>
      </c>
      <c r="C15" s="678"/>
      <c r="D15" s="678"/>
      <c r="E15" s="678"/>
      <c r="F15" s="678"/>
      <c r="G15" s="678"/>
      <c r="H15" s="678"/>
      <c r="I15" s="678"/>
      <c r="J15" s="678"/>
      <c r="K15" s="678"/>
      <c r="L15" s="121"/>
      <c r="M15" s="119"/>
      <c r="N15" s="119"/>
      <c r="O15" s="119"/>
      <c r="P15" s="119"/>
      <c r="Q15" s="119"/>
      <c r="R15" s="119"/>
    </row>
    <row r="16" spans="1:18" s="10" customFormat="1" ht="13.5" customHeight="1" x14ac:dyDescent="0.2">
      <c r="A16" s="120" t="s">
        <v>124</v>
      </c>
      <c r="B16" s="678" t="s">
        <v>126</v>
      </c>
      <c r="C16" s="678"/>
      <c r="D16" s="678"/>
      <c r="E16" s="678"/>
      <c r="F16" s="678"/>
      <c r="G16" s="678"/>
      <c r="H16" s="678"/>
      <c r="I16" s="678"/>
      <c r="J16" s="678"/>
      <c r="K16" s="678"/>
      <c r="L16" s="121"/>
      <c r="M16" s="119"/>
      <c r="N16" s="119"/>
      <c r="O16" s="119"/>
      <c r="P16" s="119"/>
      <c r="Q16" s="119"/>
      <c r="R16" s="119"/>
    </row>
    <row r="17" spans="1:18" s="10" customFormat="1" ht="39" customHeight="1" x14ac:dyDescent="0.2">
      <c r="A17" s="120" t="s">
        <v>124</v>
      </c>
      <c r="B17" s="654" t="s">
        <v>127</v>
      </c>
      <c r="C17" s="654"/>
      <c r="D17" s="654"/>
      <c r="E17" s="654"/>
      <c r="F17" s="654"/>
      <c r="G17" s="654"/>
      <c r="H17" s="654"/>
      <c r="I17" s="654"/>
      <c r="J17" s="654"/>
      <c r="K17" s="654"/>
      <c r="L17" s="122"/>
      <c r="M17" s="119"/>
      <c r="N17" s="119"/>
      <c r="O17" s="119"/>
      <c r="P17" s="119"/>
      <c r="Q17" s="119"/>
      <c r="R17" s="119"/>
    </row>
    <row r="18" spans="1:18" s="10" customFormat="1" ht="9.75" customHeight="1" x14ac:dyDescent="0.2">
      <c r="A18" s="123"/>
      <c r="B18" s="123"/>
      <c r="C18" s="123"/>
      <c r="D18" s="124"/>
      <c r="E18" s="124"/>
      <c r="F18" s="124"/>
      <c r="G18" s="124"/>
      <c r="H18" s="124"/>
      <c r="I18" s="124"/>
      <c r="J18" s="124"/>
      <c r="K18" s="124"/>
      <c r="L18" s="122"/>
      <c r="M18" s="119"/>
      <c r="N18" s="119"/>
      <c r="O18" s="119"/>
      <c r="P18" s="119"/>
      <c r="Q18" s="119"/>
      <c r="R18" s="119"/>
    </row>
    <row r="19" spans="1:18" s="10" customFormat="1" ht="9.75" customHeight="1" x14ac:dyDescent="0.2">
      <c r="D19" s="125"/>
      <c r="E19" s="125"/>
      <c r="F19" s="125"/>
      <c r="G19" s="125"/>
      <c r="H19" s="125"/>
      <c r="I19" s="125"/>
      <c r="J19" s="125"/>
      <c r="K19" s="125"/>
      <c r="L19" s="122"/>
      <c r="M19" s="119"/>
      <c r="N19" s="119"/>
      <c r="O19" s="119"/>
      <c r="P19" s="119"/>
      <c r="Q19" s="119"/>
      <c r="R19" s="119"/>
    </row>
    <row r="20" spans="1:18" s="10" customFormat="1" x14ac:dyDescent="0.2">
      <c r="A20" s="655" t="s">
        <v>128</v>
      </c>
      <c r="B20" s="655"/>
      <c r="C20" s="655"/>
      <c r="D20" s="655"/>
      <c r="E20" s="655"/>
      <c r="F20" s="655"/>
      <c r="G20" s="655"/>
      <c r="H20" s="655"/>
      <c r="I20" s="655"/>
      <c r="J20" s="655"/>
      <c r="K20" s="655"/>
      <c r="L20" s="127"/>
      <c r="M20" s="119"/>
      <c r="N20" s="119"/>
      <c r="O20" s="119"/>
      <c r="P20" s="119"/>
      <c r="Q20" s="119"/>
      <c r="R20" s="119"/>
    </row>
    <row r="21" spans="1:18" ht="9" customHeight="1" x14ac:dyDescent="0.2">
      <c r="D21" s="114"/>
      <c r="E21" s="114"/>
      <c r="F21" s="114"/>
      <c r="G21" s="114"/>
      <c r="H21" s="115"/>
      <c r="I21" s="114"/>
      <c r="J21" s="114"/>
      <c r="K21" s="114"/>
      <c r="L21" s="116"/>
      <c r="M21" s="94"/>
      <c r="N21" s="94"/>
      <c r="O21" s="94"/>
      <c r="P21" s="94"/>
      <c r="Q21" s="94"/>
      <c r="R21" s="94"/>
    </row>
    <row r="22" spans="1:18" s="11" customFormat="1" ht="22.5" customHeight="1" x14ac:dyDescent="0.2">
      <c r="A22" s="679" t="s">
        <v>129</v>
      </c>
      <c r="B22" s="679"/>
      <c r="C22" s="679"/>
      <c r="D22" s="679"/>
      <c r="E22" s="679"/>
      <c r="F22" s="129"/>
      <c r="G22" s="128" t="s">
        <v>130</v>
      </c>
      <c r="H22" s="130"/>
      <c r="I22" s="128" t="s">
        <v>131</v>
      </c>
      <c r="J22" s="128"/>
      <c r="K22" s="679" t="s">
        <v>132</v>
      </c>
      <c r="L22" s="679"/>
      <c r="M22" s="131"/>
      <c r="N22" s="131"/>
      <c r="O22" s="131"/>
      <c r="P22" s="131"/>
      <c r="Q22" s="131"/>
      <c r="R22" s="131"/>
    </row>
    <row r="23" spans="1:18" s="10" customFormat="1" x14ac:dyDescent="0.2">
      <c r="A23" s="652"/>
      <c r="B23" s="652"/>
      <c r="C23" s="652"/>
      <c r="D23" s="652"/>
      <c r="E23" s="652"/>
      <c r="F23" s="132"/>
      <c r="G23" s="436"/>
      <c r="H23" s="132"/>
      <c r="I23" s="436"/>
      <c r="J23" s="132"/>
      <c r="K23" s="437"/>
      <c r="L23" s="133"/>
      <c r="M23" s="119"/>
      <c r="N23" s="119"/>
      <c r="O23" s="119"/>
      <c r="P23" s="119"/>
      <c r="Q23" s="119"/>
      <c r="R23" s="119"/>
    </row>
    <row r="24" spans="1:18" s="10" customFormat="1" x14ac:dyDescent="0.2">
      <c r="A24" s="680"/>
      <c r="B24" s="680"/>
      <c r="C24" s="680"/>
      <c r="D24" s="680"/>
      <c r="E24" s="680"/>
      <c r="F24" s="134"/>
      <c r="G24" s="436"/>
      <c r="H24" s="134"/>
      <c r="I24" s="436"/>
      <c r="J24" s="132"/>
      <c r="K24" s="437"/>
      <c r="L24" s="133"/>
      <c r="M24" s="119"/>
      <c r="N24" s="119"/>
      <c r="O24" s="119"/>
      <c r="P24" s="119"/>
      <c r="Q24" s="119"/>
      <c r="R24" s="119"/>
    </row>
    <row r="25" spans="1:18" s="10" customFormat="1" x14ac:dyDescent="0.2">
      <c r="A25" s="680"/>
      <c r="B25" s="680"/>
      <c r="C25" s="680"/>
      <c r="D25" s="680"/>
      <c r="E25" s="680"/>
      <c r="F25" s="134"/>
      <c r="G25" s="436"/>
      <c r="H25" s="134"/>
      <c r="I25" s="436"/>
      <c r="J25" s="132"/>
      <c r="K25" s="437"/>
      <c r="L25" s="133"/>
      <c r="M25" s="119"/>
      <c r="N25" s="119"/>
      <c r="O25" s="119"/>
      <c r="P25" s="119"/>
      <c r="Q25" s="119"/>
      <c r="R25" s="119"/>
    </row>
    <row r="26" spans="1:18" s="10" customFormat="1" x14ac:dyDescent="0.2">
      <c r="A26" s="680"/>
      <c r="B26" s="680"/>
      <c r="C26" s="680"/>
      <c r="D26" s="680"/>
      <c r="E26" s="680"/>
      <c r="F26" s="134"/>
      <c r="G26" s="436"/>
      <c r="H26" s="134"/>
      <c r="I26" s="436"/>
      <c r="J26" s="132"/>
      <c r="K26" s="437"/>
      <c r="L26" s="133"/>
      <c r="M26" s="119"/>
      <c r="N26" s="119"/>
      <c r="O26" s="119"/>
      <c r="P26" s="119"/>
      <c r="Q26" s="119"/>
      <c r="R26" s="119"/>
    </row>
    <row r="27" spans="1:18" s="10" customFormat="1" x14ac:dyDescent="0.2">
      <c r="A27" s="680"/>
      <c r="B27" s="680"/>
      <c r="C27" s="680"/>
      <c r="D27" s="680"/>
      <c r="E27" s="680"/>
      <c r="F27" s="135"/>
      <c r="G27" s="436"/>
      <c r="H27" s="134"/>
      <c r="I27" s="436"/>
      <c r="J27" s="132"/>
      <c r="K27" s="437"/>
      <c r="L27" s="133"/>
      <c r="M27" s="119"/>
      <c r="N27" s="119"/>
      <c r="O27" s="119"/>
      <c r="P27" s="119"/>
      <c r="Q27" s="119"/>
      <c r="R27" s="119"/>
    </row>
    <row r="28" spans="1:18" s="10" customFormat="1" x14ac:dyDescent="0.2">
      <c r="A28" s="680"/>
      <c r="B28" s="680"/>
      <c r="C28" s="680"/>
      <c r="D28" s="680"/>
      <c r="E28" s="680"/>
      <c r="F28" s="135"/>
      <c r="G28" s="436"/>
      <c r="H28" s="134"/>
      <c r="I28" s="436"/>
      <c r="J28" s="132"/>
      <c r="K28" s="437"/>
      <c r="L28" s="133"/>
      <c r="M28" s="119"/>
      <c r="N28" s="119"/>
      <c r="O28" s="119"/>
      <c r="P28" s="119"/>
      <c r="Q28" s="119"/>
      <c r="R28" s="119"/>
    </row>
    <row r="29" spans="1:18" s="10" customFormat="1" x14ac:dyDescent="0.2">
      <c r="A29" s="680"/>
      <c r="B29" s="680"/>
      <c r="C29" s="680"/>
      <c r="D29" s="680"/>
      <c r="E29" s="680"/>
      <c r="F29" s="135"/>
      <c r="G29" s="436"/>
      <c r="H29" s="134"/>
      <c r="I29" s="436"/>
      <c r="J29" s="132"/>
      <c r="K29" s="437"/>
      <c r="L29" s="133"/>
      <c r="M29" s="119"/>
      <c r="N29" s="119"/>
      <c r="O29" s="119"/>
      <c r="P29" s="119"/>
      <c r="Q29" s="119"/>
      <c r="R29" s="119"/>
    </row>
    <row r="30" spans="1:18" s="12" customFormat="1" ht="12" x14ac:dyDescent="0.2">
      <c r="A30" s="136" t="s">
        <v>133</v>
      </c>
      <c r="B30" s="137" t="s">
        <v>134</v>
      </c>
      <c r="C30" s="137"/>
      <c r="D30" s="138"/>
      <c r="E30" s="138"/>
      <c r="F30" s="138"/>
      <c r="G30" s="138"/>
      <c r="H30" s="138"/>
      <c r="I30" s="138"/>
      <c r="J30" s="138"/>
      <c r="K30" s="138"/>
      <c r="L30" s="139"/>
      <c r="M30" s="140"/>
      <c r="N30" s="140"/>
      <c r="O30" s="140"/>
      <c r="P30" s="140"/>
      <c r="Q30" s="140"/>
      <c r="R30" s="140"/>
    </row>
    <row r="31" spans="1:18" ht="9.75" customHeight="1" x14ac:dyDescent="0.2">
      <c r="A31" s="127"/>
      <c r="B31" s="127"/>
      <c r="C31" s="127"/>
      <c r="D31" s="141"/>
      <c r="E31" s="141"/>
      <c r="F31" s="141"/>
      <c r="G31" s="141"/>
      <c r="H31" s="141"/>
      <c r="I31" s="141"/>
      <c r="J31" s="141"/>
      <c r="K31" s="141"/>
      <c r="L31" s="142"/>
      <c r="M31" s="94"/>
      <c r="N31" s="94"/>
      <c r="O31" s="94"/>
      <c r="P31" s="94"/>
      <c r="Q31" s="94"/>
      <c r="R31" s="94"/>
    </row>
    <row r="32" spans="1:18" ht="9.75" customHeight="1" x14ac:dyDescent="0.2">
      <c r="C32" s="143"/>
      <c r="D32" s="113"/>
      <c r="E32" s="113"/>
      <c r="F32" s="113"/>
      <c r="G32" s="113"/>
      <c r="H32" s="112"/>
      <c r="I32" s="113"/>
      <c r="J32" s="113"/>
      <c r="K32" s="113"/>
      <c r="M32" s="94"/>
      <c r="N32" s="94"/>
      <c r="O32" s="94"/>
      <c r="P32" s="94"/>
      <c r="Q32" s="94"/>
      <c r="R32" s="94"/>
    </row>
    <row r="33" spans="1:18" s="10" customFormat="1" x14ac:dyDescent="0.2">
      <c r="A33" s="655" t="s">
        <v>135</v>
      </c>
      <c r="B33" s="655"/>
      <c r="C33" s="655"/>
      <c r="D33" s="655"/>
      <c r="E33" s="655"/>
      <c r="F33" s="655"/>
      <c r="G33" s="655"/>
      <c r="H33" s="655"/>
      <c r="I33" s="655"/>
      <c r="J33" s="125"/>
      <c r="K33" s="125"/>
      <c r="M33" s="119"/>
      <c r="N33" s="119"/>
      <c r="O33" s="119"/>
      <c r="P33" s="119"/>
      <c r="Q33" s="119"/>
      <c r="R33" s="119"/>
    </row>
    <row r="34" spans="1:18" ht="9" customHeight="1" x14ac:dyDescent="0.2">
      <c r="H34" s="102"/>
      <c r="M34" s="94"/>
      <c r="N34" s="94"/>
      <c r="O34" s="94"/>
      <c r="P34" s="94"/>
      <c r="Q34" s="94"/>
      <c r="R34" s="94"/>
    </row>
    <row r="35" spans="1:18" s="10" customFormat="1" x14ac:dyDescent="0.2">
      <c r="A35" s="678" t="s">
        <v>136</v>
      </c>
      <c r="B35" s="678"/>
      <c r="C35" s="678"/>
      <c r="D35" s="678"/>
      <c r="E35" s="678"/>
      <c r="F35" s="678"/>
      <c r="G35" s="678"/>
      <c r="H35" s="678"/>
      <c r="I35" s="678"/>
      <c r="J35" s="678"/>
      <c r="K35" s="678"/>
      <c r="M35" s="119"/>
      <c r="N35" s="119"/>
      <c r="O35" s="119"/>
      <c r="P35" s="119"/>
      <c r="Q35" s="119"/>
      <c r="R35" s="119"/>
    </row>
    <row r="36" spans="1:18" s="12" customFormat="1" ht="24.75" customHeight="1" x14ac:dyDescent="0.2">
      <c r="A36" s="676" t="s">
        <v>137</v>
      </c>
      <c r="B36" s="676"/>
      <c r="C36" s="676"/>
      <c r="D36" s="676"/>
      <c r="E36" s="676"/>
      <c r="F36" s="676"/>
      <c r="G36" s="676"/>
      <c r="H36" s="676"/>
      <c r="I36" s="676"/>
      <c r="J36" s="676"/>
      <c r="K36" s="676"/>
      <c r="L36" s="144"/>
      <c r="M36" s="140"/>
      <c r="N36" s="140"/>
      <c r="O36" s="140"/>
      <c r="P36" s="140"/>
      <c r="Q36" s="140"/>
      <c r="R36" s="140"/>
    </row>
    <row r="37" spans="1:18" s="12" customFormat="1" ht="5.25" customHeight="1" x14ac:dyDescent="0.2">
      <c r="L37" s="144"/>
      <c r="M37" s="140"/>
      <c r="N37" s="140"/>
      <c r="O37" s="140"/>
      <c r="P37" s="140"/>
      <c r="Q37" s="140"/>
      <c r="R37" s="140"/>
    </row>
    <row r="38" spans="1:18" s="11" customFormat="1" ht="24" customHeight="1" x14ac:dyDescent="0.2">
      <c r="A38" s="672" t="s">
        <v>138</v>
      </c>
      <c r="B38" s="672"/>
      <c r="C38" s="672"/>
      <c r="D38" s="672"/>
      <c r="E38" s="672"/>
      <c r="F38" s="672"/>
      <c r="G38" s="672"/>
      <c r="H38" s="146"/>
      <c r="I38" s="147" t="s">
        <v>139</v>
      </c>
      <c r="J38" s="147"/>
      <c r="K38" s="145" t="s">
        <v>140</v>
      </c>
      <c r="L38" s="148"/>
      <c r="M38" s="131"/>
      <c r="N38" s="131"/>
      <c r="O38" s="131"/>
      <c r="P38" s="131"/>
      <c r="Q38" s="131"/>
      <c r="R38" s="131"/>
    </row>
    <row r="39" spans="1:18" s="10" customFormat="1" x14ac:dyDescent="0.2">
      <c r="A39" s="652"/>
      <c r="B39" s="652"/>
      <c r="C39" s="652"/>
      <c r="D39" s="652"/>
      <c r="E39" s="652"/>
      <c r="F39" s="652"/>
      <c r="G39" s="652"/>
      <c r="H39" s="149"/>
      <c r="I39" s="436"/>
      <c r="J39" s="132"/>
      <c r="K39" s="438"/>
      <c r="L39" s="133"/>
      <c r="M39" s="119"/>
      <c r="N39" s="119"/>
      <c r="O39" s="119"/>
      <c r="P39" s="119"/>
      <c r="Q39" s="119"/>
      <c r="R39" s="119"/>
    </row>
    <row r="40" spans="1:18" s="10" customFormat="1" x14ac:dyDescent="0.2">
      <c r="A40" s="652"/>
      <c r="B40" s="652"/>
      <c r="C40" s="652"/>
      <c r="D40" s="652"/>
      <c r="E40" s="652"/>
      <c r="F40" s="652"/>
      <c r="G40" s="652"/>
      <c r="H40" s="149"/>
      <c r="I40" s="436"/>
      <c r="J40" s="132"/>
      <c r="K40" s="439"/>
      <c r="L40" s="133"/>
      <c r="M40" s="119"/>
      <c r="N40" s="119"/>
      <c r="O40" s="119"/>
      <c r="P40" s="119"/>
      <c r="Q40" s="119"/>
      <c r="R40" s="119"/>
    </row>
    <row r="41" spans="1:18" s="10" customFormat="1" x14ac:dyDescent="0.2">
      <c r="A41" s="652"/>
      <c r="B41" s="652"/>
      <c r="C41" s="652"/>
      <c r="D41" s="652"/>
      <c r="E41" s="652"/>
      <c r="F41" s="652"/>
      <c r="G41" s="652"/>
      <c r="H41" s="149"/>
      <c r="I41" s="436"/>
      <c r="J41" s="132"/>
      <c r="K41" s="439"/>
      <c r="L41" s="133"/>
      <c r="M41" s="119"/>
      <c r="N41" s="119"/>
      <c r="O41" s="119"/>
      <c r="P41" s="119"/>
      <c r="Q41" s="119"/>
      <c r="R41" s="119"/>
    </row>
    <row r="42" spans="1:18" s="10" customFormat="1" x14ac:dyDescent="0.2">
      <c r="A42" s="652"/>
      <c r="B42" s="652"/>
      <c r="C42" s="652"/>
      <c r="D42" s="652"/>
      <c r="E42" s="652"/>
      <c r="F42" s="652"/>
      <c r="G42" s="652"/>
      <c r="H42" s="149"/>
      <c r="I42" s="436"/>
      <c r="J42" s="132"/>
      <c r="K42" s="439"/>
      <c r="L42" s="133"/>
      <c r="M42" s="119"/>
      <c r="N42" s="119"/>
      <c r="O42" s="119"/>
      <c r="P42" s="119"/>
      <c r="Q42" s="119"/>
      <c r="R42" s="119"/>
    </row>
    <row r="43" spans="1:18" s="10" customFormat="1" x14ac:dyDescent="0.2">
      <c r="A43" s="652"/>
      <c r="B43" s="652"/>
      <c r="C43" s="652"/>
      <c r="D43" s="652"/>
      <c r="E43" s="652"/>
      <c r="F43" s="652"/>
      <c r="G43" s="652"/>
      <c r="H43" s="149"/>
      <c r="I43" s="436"/>
      <c r="J43" s="132"/>
      <c r="K43" s="439"/>
      <c r="L43" s="133"/>
      <c r="M43" s="119"/>
      <c r="N43" s="119"/>
      <c r="O43" s="119"/>
      <c r="P43" s="119"/>
      <c r="Q43" s="119"/>
      <c r="R43" s="119"/>
    </row>
    <row r="44" spans="1:18" s="10" customFormat="1" x14ac:dyDescent="0.2">
      <c r="A44" s="652"/>
      <c r="B44" s="652"/>
      <c r="C44" s="652"/>
      <c r="D44" s="652"/>
      <c r="E44" s="652"/>
      <c r="F44" s="652"/>
      <c r="G44" s="652"/>
      <c r="H44" s="149"/>
      <c r="I44" s="436"/>
      <c r="J44" s="132"/>
      <c r="K44" s="439"/>
      <c r="L44" s="133"/>
      <c r="M44" s="119"/>
      <c r="N44" s="119"/>
      <c r="O44" s="119"/>
      <c r="P44" s="119"/>
      <c r="Q44" s="119"/>
      <c r="R44" s="119"/>
    </row>
    <row r="45" spans="1:18" s="12" customFormat="1" ht="12" x14ac:dyDescent="0.2">
      <c r="A45" s="136" t="s">
        <v>133</v>
      </c>
      <c r="B45" s="137" t="s">
        <v>141</v>
      </c>
      <c r="C45" s="137"/>
      <c r="D45" s="150"/>
      <c r="E45" s="150"/>
      <c r="F45" s="150"/>
      <c r="G45" s="150"/>
      <c r="H45" s="150"/>
      <c r="I45" s="150"/>
      <c r="J45" s="150"/>
      <c r="K45" s="150"/>
      <c r="M45" s="140"/>
      <c r="N45" s="140"/>
      <c r="O45" s="140"/>
      <c r="P45" s="140"/>
      <c r="Q45" s="140"/>
      <c r="R45" s="140"/>
    </row>
    <row r="46" spans="1:18" ht="9.75" customHeight="1" x14ac:dyDescent="0.2">
      <c r="A46" s="127"/>
      <c r="B46" s="127"/>
      <c r="C46" s="127"/>
      <c r="D46" s="96"/>
      <c r="E46" s="96"/>
      <c r="F46" s="96"/>
      <c r="G46" s="96"/>
      <c r="H46" s="96"/>
      <c r="I46" s="96"/>
      <c r="J46" s="96"/>
      <c r="K46" s="96"/>
      <c r="M46" s="94"/>
      <c r="N46" s="94"/>
      <c r="O46" s="94"/>
      <c r="P46" s="94"/>
      <c r="Q46" s="94"/>
      <c r="R46" s="94"/>
    </row>
    <row r="47" spans="1:18" ht="9.75" customHeight="1" x14ac:dyDescent="0.2">
      <c r="A47" s="127"/>
      <c r="B47" s="127"/>
      <c r="C47" s="127"/>
      <c r="D47" s="96"/>
      <c r="E47" s="96"/>
      <c r="F47" s="96"/>
      <c r="G47" s="96"/>
      <c r="H47" s="96"/>
      <c r="I47" s="96"/>
      <c r="J47" s="96"/>
      <c r="K47" s="96"/>
      <c r="M47" s="94"/>
      <c r="N47" s="94"/>
      <c r="O47" s="94"/>
      <c r="P47" s="94"/>
      <c r="Q47" s="94"/>
      <c r="R47" s="94"/>
    </row>
    <row r="48" spans="1:18" s="10" customFormat="1" x14ac:dyDescent="0.2">
      <c r="A48" s="655" t="s">
        <v>142</v>
      </c>
      <c r="B48" s="655"/>
      <c r="C48" s="655"/>
      <c r="D48" s="655"/>
      <c r="E48" s="655"/>
      <c r="F48" s="655"/>
      <c r="G48" s="655"/>
      <c r="H48" s="151"/>
      <c r="I48" s="125"/>
      <c r="J48" s="125"/>
      <c r="K48" s="125"/>
      <c r="M48" s="119"/>
      <c r="N48" s="119"/>
      <c r="O48" s="119"/>
      <c r="P48" s="119"/>
      <c r="Q48" s="119"/>
      <c r="R48" s="119"/>
    </row>
    <row r="49" spans="1:18" ht="9" customHeight="1" x14ac:dyDescent="0.2">
      <c r="D49" s="152"/>
      <c r="E49" s="152"/>
      <c r="F49" s="152"/>
      <c r="G49" s="152"/>
      <c r="H49" s="153"/>
      <c r="I49" s="152"/>
      <c r="J49" s="152"/>
      <c r="K49" s="152"/>
      <c r="L49" s="154"/>
      <c r="M49" s="94"/>
      <c r="N49" s="94"/>
      <c r="O49" s="94"/>
      <c r="P49" s="94"/>
      <c r="Q49" s="94"/>
      <c r="R49" s="94"/>
    </row>
    <row r="50" spans="1:18" s="10" customFormat="1" ht="27.75" customHeight="1" x14ac:dyDescent="0.2">
      <c r="A50" s="666" t="s">
        <v>273</v>
      </c>
      <c r="B50" s="666"/>
      <c r="C50" s="666"/>
      <c r="D50" s="666"/>
      <c r="E50" s="666"/>
      <c r="F50" s="666"/>
      <c r="G50" s="666"/>
      <c r="H50" s="666"/>
      <c r="I50" s="666"/>
      <c r="J50" s="666"/>
      <c r="K50" s="666"/>
      <c r="L50" s="155"/>
      <c r="M50" s="119"/>
      <c r="N50" s="119"/>
      <c r="O50" s="119"/>
      <c r="P50" s="119"/>
      <c r="Q50" s="119"/>
      <c r="R50" s="119"/>
    </row>
    <row r="51" spans="1:18" ht="6.75" customHeight="1" x14ac:dyDescent="0.2">
      <c r="A51" s="96"/>
      <c r="B51" s="96"/>
      <c r="C51" s="96"/>
      <c r="D51" s="96"/>
      <c r="E51" s="96"/>
      <c r="F51" s="96"/>
      <c r="G51" s="96"/>
      <c r="H51" s="96"/>
      <c r="I51" s="96"/>
      <c r="J51" s="96"/>
      <c r="K51" s="96"/>
      <c r="M51" s="94"/>
      <c r="N51" s="94"/>
      <c r="O51" s="94"/>
      <c r="P51" s="94"/>
      <c r="Q51" s="94"/>
      <c r="R51" s="94"/>
    </row>
    <row r="52" spans="1:18" s="11" customFormat="1" ht="11.25" x14ac:dyDescent="0.2">
      <c r="A52" s="672" t="s">
        <v>143</v>
      </c>
      <c r="B52" s="672"/>
      <c r="C52" s="672"/>
      <c r="D52" s="672"/>
      <c r="E52" s="672"/>
      <c r="F52" s="673"/>
      <c r="G52" s="673"/>
      <c r="H52" s="148"/>
      <c r="I52" s="147" t="s">
        <v>144</v>
      </c>
      <c r="J52" s="147"/>
      <c r="K52" s="156" t="s">
        <v>145</v>
      </c>
      <c r="M52" s="131"/>
      <c r="N52" s="131"/>
      <c r="O52" s="131"/>
      <c r="P52" s="131"/>
      <c r="Q52" s="131"/>
      <c r="R52" s="131"/>
    </row>
    <row r="53" spans="1:18" ht="14.25" x14ac:dyDescent="0.2">
      <c r="A53" s="638"/>
      <c r="B53" s="638"/>
      <c r="C53" s="638"/>
      <c r="D53" s="638"/>
      <c r="E53" s="638"/>
      <c r="F53" s="638"/>
      <c r="G53" s="638"/>
      <c r="H53" s="157"/>
      <c r="I53" s="440"/>
      <c r="J53" s="158"/>
      <c r="K53" s="438"/>
      <c r="M53" s="94"/>
      <c r="N53" s="94"/>
      <c r="O53" s="94"/>
      <c r="P53" s="94"/>
      <c r="Q53" s="94"/>
      <c r="R53" s="94"/>
    </row>
    <row r="54" spans="1:18" ht="14.25" x14ac:dyDescent="0.2">
      <c r="A54" s="440"/>
      <c r="B54" s="440"/>
      <c r="C54" s="440"/>
      <c r="D54" s="440"/>
      <c r="E54" s="440"/>
      <c r="F54" s="440"/>
      <c r="G54" s="440"/>
      <c r="H54" s="157"/>
      <c r="I54" s="440"/>
      <c r="J54" s="158"/>
      <c r="K54" s="438"/>
      <c r="M54" s="94"/>
      <c r="N54" s="94"/>
      <c r="O54" s="94"/>
      <c r="P54" s="94"/>
      <c r="Q54" s="94"/>
      <c r="R54" s="94"/>
    </row>
    <row r="55" spans="1:18" ht="14.25" x14ac:dyDescent="0.2">
      <c r="A55" s="638"/>
      <c r="B55" s="638"/>
      <c r="C55" s="638"/>
      <c r="D55" s="638"/>
      <c r="E55" s="638"/>
      <c r="F55" s="638"/>
      <c r="G55" s="638"/>
      <c r="H55" s="157"/>
      <c r="I55" s="440"/>
      <c r="J55" s="158"/>
      <c r="K55" s="438"/>
      <c r="M55" s="94"/>
      <c r="N55" s="94"/>
      <c r="O55" s="94"/>
      <c r="P55" s="94"/>
      <c r="Q55" s="94"/>
      <c r="R55" s="94"/>
    </row>
    <row r="56" spans="1:18" ht="14.25" x14ac:dyDescent="0.2">
      <c r="A56" s="440"/>
      <c r="B56" s="440"/>
      <c r="C56" s="440"/>
      <c r="D56" s="440"/>
      <c r="E56" s="440"/>
      <c r="F56" s="440"/>
      <c r="G56" s="440"/>
      <c r="H56" s="157"/>
      <c r="I56" s="440"/>
      <c r="J56" s="158"/>
      <c r="K56" s="438"/>
      <c r="M56" s="94"/>
      <c r="N56" s="94"/>
      <c r="O56" s="94"/>
      <c r="P56" s="94"/>
      <c r="Q56" s="94"/>
      <c r="R56" s="94"/>
    </row>
    <row r="57" spans="1:18" ht="14.25" x14ac:dyDescent="0.2">
      <c r="A57" s="638"/>
      <c r="B57" s="638"/>
      <c r="C57" s="638"/>
      <c r="D57" s="638"/>
      <c r="E57" s="638"/>
      <c r="F57" s="638"/>
      <c r="G57" s="638"/>
      <c r="H57" s="157"/>
      <c r="I57" s="440"/>
      <c r="J57" s="158"/>
      <c r="K57" s="438"/>
      <c r="M57" s="94"/>
      <c r="N57" s="94"/>
      <c r="O57" s="94"/>
      <c r="P57" s="94"/>
      <c r="Q57" s="94"/>
      <c r="R57" s="94"/>
    </row>
    <row r="58" spans="1:18" ht="14.25" x14ac:dyDescent="0.2">
      <c r="A58" s="638"/>
      <c r="B58" s="638"/>
      <c r="C58" s="638"/>
      <c r="D58" s="638"/>
      <c r="E58" s="638"/>
      <c r="F58" s="638"/>
      <c r="G58" s="638"/>
      <c r="H58" s="157"/>
      <c r="I58" s="440"/>
      <c r="J58" s="158"/>
      <c r="K58" s="438"/>
      <c r="M58" s="94"/>
      <c r="N58" s="94"/>
      <c r="O58" s="94"/>
      <c r="P58" s="94"/>
      <c r="Q58" s="94"/>
      <c r="R58" s="94"/>
    </row>
    <row r="59" spans="1:18" s="12" customFormat="1" ht="12" x14ac:dyDescent="0.2">
      <c r="A59" s="136" t="s">
        <v>133</v>
      </c>
      <c r="B59" s="137" t="s">
        <v>146</v>
      </c>
      <c r="C59" s="137"/>
      <c r="D59" s="150"/>
      <c r="E59" s="150"/>
      <c r="F59" s="150"/>
      <c r="G59" s="150"/>
      <c r="H59" s="150"/>
      <c r="I59" s="150"/>
      <c r="J59" s="150"/>
      <c r="K59" s="150"/>
      <c r="M59" s="140"/>
      <c r="N59" s="140"/>
      <c r="O59" s="140"/>
      <c r="P59" s="140"/>
      <c r="Q59" s="140"/>
      <c r="R59" s="140"/>
    </row>
    <row r="60" spans="1:18" s="12" customFormat="1" ht="11.25" customHeight="1" x14ac:dyDescent="0.2">
      <c r="A60" s="136"/>
      <c r="B60" s="137"/>
      <c r="C60" s="137"/>
      <c r="D60" s="150"/>
      <c r="E60" s="150"/>
      <c r="F60" s="150"/>
      <c r="G60" s="150"/>
      <c r="H60" s="150"/>
      <c r="I60" s="150"/>
      <c r="J60" s="150"/>
      <c r="M60" s="140"/>
      <c r="N60" s="140"/>
      <c r="O60" s="140"/>
      <c r="P60" s="140"/>
      <c r="Q60" s="140"/>
      <c r="R60" s="140"/>
    </row>
    <row r="61" spans="1:18" ht="14.25" customHeight="1" x14ac:dyDescent="0.2">
      <c r="D61" s="113"/>
      <c r="E61" s="113"/>
      <c r="F61" s="113"/>
      <c r="G61" s="113"/>
      <c r="H61" s="112"/>
      <c r="I61" s="113"/>
      <c r="J61" s="113"/>
      <c r="K61" s="159" t="s">
        <v>147</v>
      </c>
      <c r="M61" s="94"/>
      <c r="N61" s="94"/>
      <c r="O61" s="94"/>
      <c r="P61" s="94"/>
      <c r="Q61" s="94"/>
      <c r="R61" s="94"/>
    </row>
    <row r="62" spans="1:18" ht="14.25" customHeight="1" x14ac:dyDescent="0.2">
      <c r="D62" s="113"/>
      <c r="E62" s="113"/>
      <c r="F62" s="113"/>
      <c r="G62" s="113"/>
      <c r="H62" s="112"/>
      <c r="I62" s="113"/>
      <c r="J62" s="113"/>
      <c r="K62" s="159"/>
      <c r="M62" s="94"/>
      <c r="N62" s="94"/>
      <c r="O62" s="94"/>
      <c r="P62" s="94"/>
      <c r="Q62" s="94"/>
      <c r="R62" s="94"/>
    </row>
    <row r="63" spans="1:18" ht="27.75" customHeight="1" x14ac:dyDescent="0.2">
      <c r="A63" s="671" t="s">
        <v>148</v>
      </c>
      <c r="B63" s="671"/>
      <c r="C63" s="671"/>
      <c r="D63" s="671"/>
      <c r="E63" s="671"/>
      <c r="F63" s="671"/>
      <c r="G63" s="671"/>
      <c r="H63" s="671"/>
      <c r="I63" s="671"/>
      <c r="J63" s="671"/>
      <c r="K63" s="671"/>
      <c r="L63" s="671"/>
      <c r="M63" s="94"/>
      <c r="N63" s="94"/>
      <c r="O63" s="94"/>
      <c r="P63" s="94"/>
      <c r="Q63" s="94"/>
      <c r="R63" s="94"/>
    </row>
    <row r="64" spans="1:18" s="10" customFormat="1" ht="12" customHeight="1" x14ac:dyDescent="0.2">
      <c r="A64" s="160"/>
      <c r="B64" s="160"/>
      <c r="C64" s="160"/>
      <c r="D64" s="160"/>
      <c r="E64" s="160"/>
      <c r="F64" s="160"/>
      <c r="G64" s="160"/>
      <c r="H64" s="160"/>
      <c r="I64" s="160"/>
      <c r="J64" s="160"/>
      <c r="K64" s="160"/>
      <c r="L64" s="160"/>
      <c r="M64" s="119"/>
      <c r="N64" s="119"/>
      <c r="O64" s="119"/>
      <c r="P64" s="119"/>
      <c r="Q64" s="119"/>
      <c r="R64" s="119"/>
    </row>
    <row r="65" spans="1:18" s="11" customFormat="1" ht="13.5" customHeight="1" x14ac:dyDescent="0.2">
      <c r="A65" s="674" t="s">
        <v>379</v>
      </c>
      <c r="B65" s="674"/>
      <c r="C65" s="674"/>
      <c r="D65" s="674"/>
      <c r="E65" s="674"/>
      <c r="F65" s="674"/>
      <c r="G65" s="674"/>
      <c r="H65" s="441"/>
      <c r="I65" s="442" t="s">
        <v>139</v>
      </c>
      <c r="J65" s="442"/>
      <c r="K65" s="443" t="s">
        <v>149</v>
      </c>
      <c r="M65" s="131"/>
      <c r="N65" s="131"/>
      <c r="O65" s="131"/>
      <c r="P65" s="131"/>
      <c r="Q65" s="131"/>
      <c r="R65" s="131"/>
    </row>
    <row r="66" spans="1:18" ht="14.25" x14ac:dyDescent="0.2">
      <c r="A66" s="675"/>
      <c r="B66" s="675"/>
      <c r="C66" s="675"/>
      <c r="D66" s="675"/>
      <c r="E66" s="675"/>
      <c r="F66" s="675"/>
      <c r="G66" s="675"/>
      <c r="H66" s="444"/>
      <c r="I66" s="445"/>
      <c r="J66" s="446"/>
      <c r="K66" s="447"/>
      <c r="M66" s="94"/>
      <c r="N66" s="94"/>
      <c r="O66" s="94"/>
      <c r="P66" s="94"/>
      <c r="Q66" s="94"/>
      <c r="R66" s="94"/>
    </row>
    <row r="67" spans="1:18" ht="14.25" x14ac:dyDescent="0.2">
      <c r="A67" s="675"/>
      <c r="B67" s="675"/>
      <c r="C67" s="675"/>
      <c r="D67" s="675"/>
      <c r="E67" s="675"/>
      <c r="F67" s="675"/>
      <c r="G67" s="675"/>
      <c r="H67" s="444"/>
      <c r="I67" s="445"/>
      <c r="J67" s="446"/>
      <c r="K67" s="447"/>
      <c r="M67" s="94"/>
      <c r="N67" s="94"/>
      <c r="O67" s="94"/>
      <c r="P67" s="94"/>
      <c r="Q67" s="94"/>
      <c r="R67" s="94"/>
    </row>
    <row r="68" spans="1:18" ht="14.25" x14ac:dyDescent="0.2">
      <c r="A68" s="675"/>
      <c r="B68" s="675"/>
      <c r="C68" s="675"/>
      <c r="D68" s="675"/>
      <c r="E68" s="675"/>
      <c r="F68" s="675"/>
      <c r="G68" s="675"/>
      <c r="H68" s="444"/>
      <c r="I68" s="445"/>
      <c r="J68" s="446"/>
      <c r="K68" s="447"/>
      <c r="M68" s="94"/>
      <c r="N68" s="94"/>
      <c r="O68" s="94"/>
      <c r="P68" s="94"/>
      <c r="Q68" s="94"/>
      <c r="R68" s="94"/>
    </row>
    <row r="69" spans="1:18" x14ac:dyDescent="0.2">
      <c r="A69" s="448" t="s">
        <v>133</v>
      </c>
      <c r="B69" s="449" t="s">
        <v>380</v>
      </c>
      <c r="C69" s="450"/>
      <c r="D69" s="451"/>
      <c r="E69" s="451"/>
      <c r="F69" s="451"/>
      <c r="G69" s="451"/>
      <c r="H69" s="451"/>
      <c r="I69" s="451"/>
      <c r="J69" s="451"/>
      <c r="K69" s="451"/>
      <c r="M69" s="94"/>
      <c r="N69" s="94"/>
      <c r="O69" s="94"/>
      <c r="P69" s="94"/>
      <c r="Q69" s="94"/>
      <c r="R69" s="94"/>
    </row>
    <row r="70" spans="1:18" ht="5.0999999999999996" customHeight="1" x14ac:dyDescent="0.2">
      <c r="A70" s="448"/>
      <c r="B70" s="450"/>
      <c r="C70" s="450"/>
      <c r="D70" s="451"/>
      <c r="E70" s="451"/>
      <c r="F70" s="451"/>
      <c r="G70" s="451"/>
      <c r="H70" s="451"/>
      <c r="I70" s="451"/>
      <c r="J70" s="451"/>
      <c r="K70" s="451"/>
      <c r="M70" s="94"/>
      <c r="N70" s="94"/>
      <c r="O70" s="94"/>
      <c r="P70" s="94"/>
      <c r="Q70" s="94"/>
      <c r="R70" s="94"/>
    </row>
    <row r="71" spans="1:18" x14ac:dyDescent="0.2">
      <c r="A71" s="674" t="s">
        <v>381</v>
      </c>
      <c r="B71" s="674"/>
      <c r="C71" s="674"/>
      <c r="D71" s="674"/>
      <c r="E71" s="674"/>
      <c r="F71" s="442"/>
      <c r="G71" s="452" t="s">
        <v>382</v>
      </c>
      <c r="H71" s="441"/>
      <c r="I71" s="442" t="s">
        <v>383</v>
      </c>
      <c r="J71" s="442"/>
      <c r="K71" s="443" t="s">
        <v>384</v>
      </c>
      <c r="M71" s="94"/>
      <c r="N71" s="94"/>
      <c r="O71" s="94"/>
      <c r="P71" s="94"/>
      <c r="Q71" s="94"/>
      <c r="R71" s="94"/>
    </row>
    <row r="72" spans="1:18" ht="14.25" x14ac:dyDescent="0.2">
      <c r="A72" s="445"/>
      <c r="B72" s="445"/>
      <c r="C72" s="445"/>
      <c r="D72" s="445"/>
      <c r="E72" s="445"/>
      <c r="F72" s="453"/>
      <c r="G72" s="454"/>
      <c r="H72" s="444"/>
      <c r="I72" s="445"/>
      <c r="J72" s="446"/>
      <c r="K72" s="447"/>
      <c r="M72" s="94"/>
      <c r="N72" s="94"/>
      <c r="O72" s="94"/>
      <c r="P72" s="94"/>
      <c r="Q72" s="94"/>
      <c r="R72" s="94"/>
    </row>
    <row r="73" spans="1:18" ht="14.25" x14ac:dyDescent="0.2">
      <c r="A73" s="445"/>
      <c r="B73" s="445"/>
      <c r="C73" s="445"/>
      <c r="D73" s="445"/>
      <c r="E73" s="445"/>
      <c r="F73" s="453"/>
      <c r="G73" s="454"/>
      <c r="H73" s="444"/>
      <c r="I73" s="445"/>
      <c r="J73" s="446"/>
      <c r="K73" s="447"/>
      <c r="M73" s="94"/>
      <c r="N73" s="94"/>
      <c r="O73" s="94"/>
      <c r="P73" s="94"/>
      <c r="Q73" s="94"/>
      <c r="R73" s="94"/>
    </row>
    <row r="74" spans="1:18" ht="14.25" x14ac:dyDescent="0.2">
      <c r="A74" s="445"/>
      <c r="B74" s="445"/>
      <c r="C74" s="445"/>
      <c r="D74" s="445"/>
      <c r="E74" s="445"/>
      <c r="F74" s="453"/>
      <c r="G74" s="454"/>
      <c r="H74" s="444"/>
      <c r="I74" s="445"/>
      <c r="J74" s="446"/>
      <c r="K74" s="447"/>
      <c r="M74" s="94"/>
      <c r="N74" s="94"/>
      <c r="O74" s="94"/>
      <c r="P74" s="94"/>
      <c r="Q74" s="94"/>
      <c r="R74" s="94"/>
    </row>
    <row r="75" spans="1:18" s="12" customFormat="1" ht="12" x14ac:dyDescent="0.2">
      <c r="A75" s="448" t="s">
        <v>133</v>
      </c>
      <c r="B75" s="449" t="s">
        <v>385</v>
      </c>
      <c r="C75" s="137"/>
      <c r="D75" s="161"/>
      <c r="E75" s="161"/>
      <c r="F75" s="161"/>
      <c r="G75" s="161"/>
      <c r="H75" s="161"/>
      <c r="I75" s="161"/>
      <c r="J75" s="161"/>
      <c r="K75" s="161"/>
      <c r="L75" s="137"/>
      <c r="N75" s="140"/>
      <c r="O75" s="140"/>
      <c r="P75" s="140"/>
      <c r="Q75" s="140"/>
      <c r="R75" s="140"/>
    </row>
    <row r="76" spans="1:18" s="12" customFormat="1" ht="11.25" customHeight="1" x14ac:dyDescent="0.2">
      <c r="A76" s="136"/>
      <c r="B76" s="137"/>
      <c r="C76" s="137"/>
      <c r="D76" s="161"/>
      <c r="E76" s="161"/>
      <c r="F76" s="161"/>
      <c r="G76" s="161"/>
      <c r="H76" s="161"/>
      <c r="I76" s="161"/>
      <c r="J76" s="161"/>
      <c r="L76" s="137"/>
      <c r="N76" s="140"/>
      <c r="O76" s="140"/>
      <c r="P76" s="140"/>
      <c r="Q76" s="140"/>
      <c r="R76" s="140"/>
    </row>
    <row r="77" spans="1:18" s="12" customFormat="1" ht="0.95" customHeight="1" x14ac:dyDescent="0.2">
      <c r="A77" s="136"/>
      <c r="B77" s="137"/>
      <c r="C77" s="137"/>
      <c r="D77" s="161"/>
      <c r="E77" s="161"/>
      <c r="F77" s="161"/>
      <c r="G77" s="161"/>
      <c r="H77" s="161"/>
      <c r="I77" s="161"/>
      <c r="J77" s="161"/>
      <c r="L77" s="137"/>
      <c r="N77" s="140"/>
      <c r="O77" s="140"/>
      <c r="P77" s="140"/>
      <c r="Q77" s="140"/>
      <c r="R77" s="140"/>
    </row>
    <row r="78" spans="1:18" s="12" customFormat="1" ht="0.95" customHeight="1" x14ac:dyDescent="0.2">
      <c r="A78" s="136"/>
      <c r="B78" s="137"/>
      <c r="C78" s="137"/>
      <c r="D78" s="161"/>
      <c r="E78" s="161"/>
      <c r="F78" s="161"/>
      <c r="G78" s="161"/>
      <c r="H78" s="161"/>
      <c r="I78" s="161"/>
      <c r="J78" s="161"/>
      <c r="K78" s="161"/>
      <c r="L78" s="137"/>
      <c r="N78" s="140"/>
      <c r="O78" s="140"/>
      <c r="P78" s="140"/>
      <c r="Q78" s="140"/>
      <c r="R78" s="140"/>
    </row>
    <row r="79" spans="1:18" s="10" customFormat="1" ht="15" customHeight="1" x14ac:dyDescent="0.2">
      <c r="A79" s="655" t="s">
        <v>150</v>
      </c>
      <c r="B79" s="655"/>
      <c r="C79" s="655"/>
      <c r="D79" s="655"/>
      <c r="E79" s="655"/>
      <c r="F79" s="655"/>
      <c r="G79" s="655"/>
      <c r="H79" s="655"/>
      <c r="I79" s="655"/>
      <c r="J79" s="161"/>
      <c r="K79" s="161"/>
      <c r="L79" s="125"/>
      <c r="M79" s="119"/>
      <c r="N79" s="119"/>
      <c r="O79" s="119"/>
      <c r="P79" s="119"/>
      <c r="Q79" s="119"/>
      <c r="R79" s="119"/>
    </row>
    <row r="80" spans="1:18" ht="8.1" customHeight="1" x14ac:dyDescent="0.2">
      <c r="A80" s="126"/>
      <c r="B80" s="126"/>
      <c r="C80" s="126"/>
      <c r="D80" s="126"/>
      <c r="E80" s="126"/>
      <c r="F80" s="126"/>
      <c r="G80" s="126"/>
      <c r="H80" s="126"/>
      <c r="I80" s="126"/>
      <c r="J80" s="126"/>
      <c r="K80" s="126"/>
      <c r="L80" s="113"/>
      <c r="M80" s="94"/>
      <c r="N80" s="94"/>
      <c r="O80" s="94"/>
      <c r="P80" s="94"/>
      <c r="Q80" s="94"/>
      <c r="R80" s="94"/>
    </row>
    <row r="81" spans="1:18" s="11" customFormat="1" ht="11.25" x14ac:dyDescent="0.2">
      <c r="A81" s="672" t="s">
        <v>151</v>
      </c>
      <c r="B81" s="672"/>
      <c r="C81" s="672"/>
      <c r="D81" s="672"/>
      <c r="E81" s="672"/>
      <c r="F81" s="673"/>
      <c r="G81" s="673"/>
      <c r="H81" s="148"/>
      <c r="I81" s="147" t="s">
        <v>152</v>
      </c>
      <c r="J81" s="147"/>
      <c r="K81" s="156" t="s">
        <v>153</v>
      </c>
      <c r="M81" s="131"/>
      <c r="N81" s="131"/>
      <c r="O81" s="131"/>
      <c r="P81" s="131"/>
      <c r="Q81" s="131"/>
      <c r="R81" s="131"/>
    </row>
    <row r="82" spans="1:18" s="10" customFormat="1" ht="12.75" customHeight="1" x14ac:dyDescent="0.2">
      <c r="A82" s="652"/>
      <c r="B82" s="652"/>
      <c r="C82" s="652"/>
      <c r="D82" s="652"/>
      <c r="E82" s="652"/>
      <c r="F82" s="652"/>
      <c r="G82" s="652"/>
      <c r="H82" s="149"/>
      <c r="I82" s="436"/>
      <c r="J82" s="132"/>
      <c r="K82" s="438"/>
      <c r="M82" s="119"/>
      <c r="N82" s="119"/>
      <c r="O82" s="119"/>
      <c r="P82" s="119"/>
      <c r="Q82" s="119"/>
      <c r="R82" s="119"/>
    </row>
    <row r="83" spans="1:18" s="10" customFormat="1" x14ac:dyDescent="0.2">
      <c r="A83" s="652"/>
      <c r="B83" s="652"/>
      <c r="C83" s="652"/>
      <c r="D83" s="652"/>
      <c r="E83" s="652"/>
      <c r="F83" s="652"/>
      <c r="G83" s="652"/>
      <c r="H83" s="149"/>
      <c r="I83" s="436"/>
      <c r="J83" s="132"/>
      <c r="K83" s="438"/>
      <c r="M83" s="119"/>
      <c r="N83" s="119"/>
      <c r="O83" s="119"/>
      <c r="P83" s="119"/>
      <c r="Q83" s="119"/>
      <c r="R83" s="119"/>
    </row>
    <row r="84" spans="1:18" s="10" customFormat="1" x14ac:dyDescent="0.2">
      <c r="A84" s="652"/>
      <c r="B84" s="652"/>
      <c r="C84" s="652"/>
      <c r="D84" s="652"/>
      <c r="E84" s="652"/>
      <c r="F84" s="652"/>
      <c r="G84" s="652"/>
      <c r="H84" s="149"/>
      <c r="I84" s="436"/>
      <c r="J84" s="132"/>
      <c r="K84" s="438"/>
      <c r="M84" s="119"/>
      <c r="N84" s="119"/>
      <c r="O84" s="119"/>
      <c r="P84" s="119"/>
      <c r="Q84" s="119"/>
      <c r="R84" s="119"/>
    </row>
    <row r="85" spans="1:18" s="12" customFormat="1" ht="10.5" customHeight="1" x14ac:dyDescent="0.2">
      <c r="A85" s="136" t="s">
        <v>133</v>
      </c>
      <c r="B85" s="665" t="s">
        <v>154</v>
      </c>
      <c r="C85" s="665"/>
      <c r="D85" s="665"/>
      <c r="E85" s="665"/>
      <c r="F85" s="665"/>
      <c r="G85" s="665"/>
      <c r="H85" s="162"/>
      <c r="I85" s="139"/>
      <c r="J85" s="139"/>
      <c r="L85" s="137"/>
      <c r="M85" s="140"/>
      <c r="N85" s="140"/>
      <c r="O85" s="140"/>
      <c r="P85" s="140"/>
      <c r="Q85" s="140"/>
      <c r="R85" s="140"/>
    </row>
    <row r="86" spans="1:18" s="10" customFormat="1" ht="0.95" customHeight="1" x14ac:dyDescent="0.2">
      <c r="A86" s="127"/>
      <c r="B86" s="163"/>
      <c r="C86" s="163"/>
      <c r="D86" s="163"/>
      <c r="E86" s="163"/>
      <c r="F86" s="163"/>
      <c r="G86" s="163"/>
      <c r="H86" s="151"/>
      <c r="I86" s="164"/>
      <c r="J86" s="164"/>
      <c r="L86" s="127"/>
      <c r="M86" s="119"/>
      <c r="N86" s="119"/>
      <c r="O86" s="119"/>
      <c r="P86" s="119"/>
      <c r="Q86" s="119"/>
      <c r="R86" s="119"/>
    </row>
    <row r="87" spans="1:18" s="10" customFormat="1" ht="12.75" customHeight="1" x14ac:dyDescent="0.2">
      <c r="A87" s="127"/>
      <c r="B87" s="163"/>
      <c r="C87" s="163"/>
      <c r="D87" s="163"/>
      <c r="E87" s="163"/>
      <c r="F87" s="163"/>
      <c r="G87" s="163"/>
      <c r="H87" s="151"/>
      <c r="I87" s="164"/>
      <c r="J87" s="164"/>
      <c r="L87" s="127"/>
      <c r="M87" s="119"/>
      <c r="N87" s="119"/>
      <c r="O87" s="119"/>
      <c r="P87" s="119"/>
      <c r="Q87" s="119"/>
      <c r="R87" s="119"/>
    </row>
    <row r="88" spans="1:18" s="10" customFormat="1" ht="12.75" customHeight="1" x14ac:dyDescent="0.2">
      <c r="A88" s="127" t="s">
        <v>155</v>
      </c>
      <c r="B88" s="163"/>
      <c r="C88" s="163"/>
      <c r="D88" s="163"/>
      <c r="E88" s="163"/>
      <c r="F88" s="163"/>
      <c r="G88" s="163"/>
      <c r="H88" s="151"/>
      <c r="I88" s="164"/>
      <c r="J88" s="164"/>
      <c r="L88" s="127"/>
      <c r="M88" s="119"/>
      <c r="N88" s="119"/>
      <c r="O88" s="119"/>
      <c r="P88" s="119"/>
      <c r="Q88" s="119"/>
      <c r="R88" s="119"/>
    </row>
    <row r="89" spans="1:18" s="10" customFormat="1" ht="8.1" customHeight="1" x14ac:dyDescent="0.2">
      <c r="B89" s="163"/>
      <c r="C89" s="163"/>
      <c r="D89" s="163"/>
      <c r="E89" s="163"/>
      <c r="F89" s="163"/>
      <c r="G89" s="163"/>
      <c r="H89" s="151"/>
      <c r="I89" s="164"/>
      <c r="J89" s="164"/>
      <c r="L89" s="127"/>
      <c r="M89" s="119"/>
      <c r="N89" s="119"/>
      <c r="O89" s="119"/>
      <c r="P89" s="119"/>
      <c r="Q89" s="119"/>
      <c r="R89" s="119"/>
    </row>
    <row r="90" spans="1:18" s="10" customFormat="1" ht="12.75" customHeight="1" x14ac:dyDescent="0.2">
      <c r="A90" s="122" t="s">
        <v>156</v>
      </c>
      <c r="B90" s="165"/>
      <c r="C90" s="165"/>
      <c r="D90" s="165"/>
      <c r="E90" s="165"/>
      <c r="F90" s="165"/>
      <c r="G90" s="165"/>
      <c r="H90" s="151"/>
      <c r="I90" s="125"/>
      <c r="J90" s="164"/>
      <c r="L90" s="122"/>
      <c r="M90" s="119"/>
      <c r="N90" s="119"/>
      <c r="O90" s="119"/>
      <c r="P90" s="119"/>
      <c r="Q90" s="119"/>
      <c r="R90" s="119"/>
    </row>
    <row r="91" spans="1:18" s="10" customFormat="1" ht="0.95" customHeight="1" x14ac:dyDescent="0.2">
      <c r="A91" s="127"/>
      <c r="B91" s="163"/>
      <c r="C91" s="163"/>
      <c r="D91" s="163"/>
      <c r="E91" s="163"/>
      <c r="F91" s="163"/>
      <c r="G91" s="163"/>
      <c r="H91" s="151"/>
      <c r="I91" s="164"/>
      <c r="J91" s="164"/>
      <c r="L91" s="127"/>
      <c r="M91" s="119"/>
      <c r="N91" s="119"/>
      <c r="O91" s="119"/>
      <c r="P91" s="119"/>
      <c r="Q91" s="119"/>
      <c r="R91" s="119"/>
    </row>
    <row r="92" spans="1:18" s="10" customFormat="1" ht="12.75" customHeight="1" x14ac:dyDescent="0.2">
      <c r="A92" s="127"/>
      <c r="B92" s="163"/>
      <c r="C92" s="163"/>
      <c r="D92" s="163"/>
      <c r="E92" s="163"/>
      <c r="F92" s="163"/>
      <c r="G92" s="163"/>
      <c r="H92" s="151"/>
      <c r="I92" s="164"/>
      <c r="J92" s="164"/>
      <c r="L92" s="127"/>
      <c r="M92" s="119"/>
      <c r="N92" s="119"/>
      <c r="O92" s="119"/>
      <c r="P92" s="119"/>
      <c r="Q92" s="119"/>
      <c r="R92" s="119"/>
    </row>
    <row r="93" spans="1:18" s="10" customFormat="1" ht="12.75" customHeight="1" x14ac:dyDescent="0.2">
      <c r="A93" s="127" t="s">
        <v>96</v>
      </c>
      <c r="B93" s="163"/>
      <c r="C93" s="163"/>
      <c r="D93" s="163"/>
      <c r="E93" s="163"/>
      <c r="F93" s="163"/>
      <c r="G93" s="163"/>
      <c r="H93" s="151"/>
      <c r="I93" s="164"/>
      <c r="J93" s="164"/>
      <c r="L93" s="127"/>
      <c r="M93" s="119"/>
      <c r="N93" s="119"/>
      <c r="O93" s="119"/>
      <c r="P93" s="119"/>
      <c r="Q93" s="119"/>
      <c r="R93" s="119"/>
    </row>
    <row r="94" spans="1:18" s="10" customFormat="1" ht="9" customHeight="1" x14ac:dyDescent="0.2">
      <c r="B94" s="163"/>
      <c r="C94" s="163"/>
      <c r="D94" s="163"/>
      <c r="E94" s="163"/>
      <c r="F94" s="163"/>
      <c r="G94" s="163"/>
      <c r="H94" s="151"/>
      <c r="I94" s="164"/>
      <c r="J94" s="164"/>
      <c r="L94" s="127"/>
      <c r="M94" s="119"/>
      <c r="N94" s="119"/>
      <c r="O94" s="119"/>
      <c r="P94" s="119"/>
      <c r="Q94" s="119"/>
      <c r="R94" s="119"/>
    </row>
    <row r="95" spans="1:18" s="10" customFormat="1" ht="42.75" customHeight="1" x14ac:dyDescent="0.2">
      <c r="A95" s="666" t="s">
        <v>157</v>
      </c>
      <c r="B95" s="666"/>
      <c r="C95" s="666"/>
      <c r="D95" s="666"/>
      <c r="E95" s="666"/>
      <c r="F95" s="666"/>
      <c r="G95" s="666"/>
      <c r="H95" s="666"/>
      <c r="I95" s="666"/>
      <c r="J95" s="666"/>
      <c r="K95" s="666"/>
      <c r="L95" s="127"/>
      <c r="M95" s="119"/>
      <c r="N95" s="119"/>
      <c r="O95" s="119"/>
      <c r="P95" s="119"/>
      <c r="Q95" s="119"/>
      <c r="R95" s="119"/>
    </row>
    <row r="96" spans="1:18" s="10" customFormat="1" ht="12.75" customHeight="1" x14ac:dyDescent="0.2">
      <c r="K96" s="119"/>
      <c r="L96" s="127"/>
      <c r="M96" s="119"/>
      <c r="N96" s="119"/>
      <c r="O96" s="119"/>
      <c r="P96" s="119"/>
      <c r="Q96" s="119"/>
      <c r="R96" s="119"/>
    </row>
    <row r="97" spans="1:18" s="10" customFormat="1" ht="12.75" customHeight="1" x14ac:dyDescent="0.2">
      <c r="A97" s="122" t="s">
        <v>290</v>
      </c>
      <c r="B97" s="163"/>
      <c r="C97" s="163"/>
      <c r="D97" s="163"/>
      <c r="E97" s="163"/>
      <c r="F97" s="163"/>
      <c r="G97" s="163"/>
      <c r="H97" s="151"/>
      <c r="I97" s="164"/>
      <c r="J97" s="164"/>
      <c r="L97" s="127"/>
      <c r="M97" s="119"/>
      <c r="N97" s="119"/>
      <c r="O97" s="119"/>
      <c r="P97" s="119"/>
      <c r="Q97" s="119"/>
      <c r="R97" s="119"/>
    </row>
    <row r="98" spans="1:18" s="119" customFormat="1" ht="12.75" customHeight="1" x14ac:dyDescent="0.2">
      <c r="A98" s="667" t="s">
        <v>365</v>
      </c>
      <c r="B98" s="667"/>
      <c r="C98" s="667"/>
      <c r="D98" s="667"/>
      <c r="E98" s="667"/>
      <c r="F98" s="667"/>
      <c r="G98" s="667"/>
      <c r="H98" s="667"/>
      <c r="I98" s="667"/>
      <c r="J98" s="667"/>
      <c r="K98" s="667"/>
      <c r="L98" s="368"/>
    </row>
    <row r="99" spans="1:18" s="119" customFormat="1" ht="12.75" customHeight="1" x14ac:dyDescent="0.2">
      <c r="A99" s="667"/>
      <c r="B99" s="667"/>
      <c r="C99" s="667"/>
      <c r="D99" s="667"/>
      <c r="E99" s="667"/>
      <c r="F99" s="667"/>
      <c r="G99" s="667"/>
      <c r="H99" s="667"/>
      <c r="I99" s="667"/>
      <c r="J99" s="667"/>
      <c r="K99" s="667"/>
      <c r="L99" s="368"/>
    </row>
    <row r="100" spans="1:18" s="119" customFormat="1" ht="12.75" customHeight="1" x14ac:dyDescent="0.2">
      <c r="A100" s="667"/>
      <c r="B100" s="667"/>
      <c r="C100" s="667"/>
      <c r="D100" s="667"/>
      <c r="E100" s="667"/>
      <c r="F100" s="667"/>
      <c r="G100" s="667"/>
      <c r="H100" s="667"/>
      <c r="I100" s="667"/>
      <c r="J100" s="667"/>
      <c r="K100" s="667"/>
      <c r="L100" s="368"/>
    </row>
    <row r="101" spans="1:18" s="119" customFormat="1" ht="12.75" customHeight="1" x14ac:dyDescent="0.2">
      <c r="A101" s="669" t="s">
        <v>291</v>
      </c>
      <c r="B101" s="669"/>
      <c r="C101" s="669"/>
      <c r="D101" s="669"/>
      <c r="E101" s="669"/>
      <c r="F101" s="669"/>
      <c r="G101" s="669"/>
      <c r="H101" s="669"/>
      <c r="I101" s="669"/>
      <c r="J101" s="669"/>
      <c r="K101" s="669"/>
      <c r="L101" s="368"/>
    </row>
    <row r="102" spans="1:18" s="119" customFormat="1" ht="12.75" customHeight="1" x14ac:dyDescent="0.2">
      <c r="A102" s="369"/>
      <c r="B102" s="370"/>
      <c r="C102" s="370"/>
      <c r="D102" s="370"/>
      <c r="E102" s="370"/>
      <c r="F102" s="370"/>
      <c r="G102" s="370"/>
      <c r="H102" s="151"/>
      <c r="I102" s="371"/>
      <c r="J102" s="371"/>
      <c r="L102" s="368"/>
    </row>
    <row r="103" spans="1:18" s="119" customFormat="1" ht="12.75" customHeight="1" x14ac:dyDescent="0.2">
      <c r="A103" s="369" t="s">
        <v>287</v>
      </c>
      <c r="B103" s="370"/>
      <c r="C103" s="370"/>
      <c r="D103" s="370"/>
      <c r="E103" s="370"/>
      <c r="F103" s="370"/>
      <c r="G103" s="370"/>
      <c r="H103" s="151"/>
      <c r="I103" s="371"/>
      <c r="J103" s="371"/>
      <c r="L103" s="368"/>
    </row>
    <row r="104" spans="1:18" s="119" customFormat="1" ht="12.75" customHeight="1" x14ac:dyDescent="0.2">
      <c r="A104" s="668" t="s">
        <v>288</v>
      </c>
      <c r="B104" s="668"/>
      <c r="C104" s="668"/>
      <c r="D104" s="148"/>
      <c r="E104" s="148" t="s">
        <v>129</v>
      </c>
      <c r="F104" s="156"/>
      <c r="G104" s="668" t="s">
        <v>106</v>
      </c>
      <c r="H104" s="668"/>
      <c r="I104" s="668"/>
      <c r="J104" s="156"/>
      <c r="K104" s="668" t="s">
        <v>289</v>
      </c>
      <c r="L104" s="668"/>
    </row>
    <row r="105" spans="1:18" s="119" customFormat="1" ht="12.75" customHeight="1" x14ac:dyDescent="0.2">
      <c r="A105" s="652"/>
      <c r="B105" s="652"/>
      <c r="C105" s="652"/>
      <c r="D105" s="372"/>
      <c r="E105" s="436"/>
      <c r="F105" s="367"/>
      <c r="G105" s="670"/>
      <c r="H105" s="670"/>
      <c r="I105" s="670"/>
      <c r="J105" s="373"/>
      <c r="K105" s="438"/>
      <c r="L105" s="133"/>
    </row>
    <row r="106" spans="1:18" s="119" customFormat="1" ht="12.75" customHeight="1" x14ac:dyDescent="0.2">
      <c r="A106" s="652"/>
      <c r="B106" s="652"/>
      <c r="C106" s="652"/>
      <c r="D106" s="372"/>
      <c r="E106" s="436"/>
      <c r="F106" s="367"/>
      <c r="G106" s="653"/>
      <c r="H106" s="653"/>
      <c r="I106" s="653"/>
      <c r="J106" s="373"/>
      <c r="K106" s="438"/>
      <c r="L106" s="368"/>
    </row>
    <row r="107" spans="1:18" s="119" customFormat="1" ht="12.75" customHeight="1" x14ac:dyDescent="0.2">
      <c r="A107" s="652"/>
      <c r="B107" s="652"/>
      <c r="C107" s="652"/>
      <c r="D107" s="372"/>
      <c r="E107" s="436"/>
      <c r="F107" s="367"/>
      <c r="G107" s="653"/>
      <c r="H107" s="653"/>
      <c r="I107" s="653"/>
      <c r="J107" s="373"/>
      <c r="K107" s="438"/>
      <c r="L107" s="368"/>
    </row>
    <row r="108" spans="1:18" s="10" customFormat="1" ht="12.75" customHeight="1" x14ac:dyDescent="0.2">
      <c r="A108" s="163"/>
      <c r="B108" s="163"/>
      <c r="C108" s="163"/>
      <c r="D108" s="163"/>
      <c r="E108" s="125"/>
      <c r="F108" s="125"/>
      <c r="G108" s="125"/>
      <c r="H108" s="151"/>
      <c r="I108" s="164"/>
      <c r="J108" s="164"/>
      <c r="L108" s="127"/>
      <c r="M108" s="119"/>
      <c r="N108" s="119"/>
      <c r="O108" s="119"/>
      <c r="P108" s="119"/>
      <c r="Q108" s="119"/>
      <c r="R108" s="119"/>
    </row>
    <row r="109" spans="1:18" s="10" customFormat="1" x14ac:dyDescent="0.2">
      <c r="A109" s="655" t="s">
        <v>158</v>
      </c>
      <c r="B109" s="655"/>
      <c r="C109" s="655"/>
      <c r="D109" s="655"/>
      <c r="E109" s="125"/>
      <c r="F109" s="125"/>
      <c r="G109" s="125"/>
      <c r="H109" s="151"/>
      <c r="I109" s="164"/>
      <c r="J109" s="164"/>
      <c r="L109" s="127"/>
      <c r="M109" s="119"/>
      <c r="N109" s="119"/>
      <c r="O109" s="119"/>
      <c r="P109" s="119"/>
      <c r="Q109" s="119"/>
      <c r="R109" s="119"/>
    </row>
    <row r="110" spans="1:18" s="10" customFormat="1" ht="9" customHeight="1" x14ac:dyDescent="0.2">
      <c r="D110" s="125"/>
      <c r="E110" s="125"/>
      <c r="F110" s="125"/>
      <c r="G110" s="125"/>
      <c r="H110" s="151"/>
      <c r="I110" s="125"/>
      <c r="J110" s="125"/>
      <c r="K110" s="125"/>
      <c r="M110" s="119"/>
      <c r="N110" s="119"/>
      <c r="O110" s="119"/>
      <c r="P110" s="119"/>
      <c r="Q110" s="119"/>
      <c r="R110" s="119"/>
    </row>
    <row r="111" spans="1:18" s="10" customFormat="1" ht="27.75" customHeight="1" x14ac:dyDescent="0.2">
      <c r="A111" s="654" t="s">
        <v>366</v>
      </c>
      <c r="B111" s="654"/>
      <c r="C111" s="654"/>
      <c r="D111" s="654"/>
      <c r="E111" s="654"/>
      <c r="F111" s="654"/>
      <c r="G111" s="654"/>
      <c r="H111" s="654"/>
      <c r="I111" s="654"/>
      <c r="J111" s="654"/>
      <c r="K111" s="654"/>
      <c r="L111" s="122"/>
      <c r="M111" s="119"/>
      <c r="N111" s="119"/>
      <c r="O111" s="119"/>
      <c r="P111" s="119"/>
      <c r="Q111" s="119"/>
      <c r="R111" s="119"/>
    </row>
    <row r="112" spans="1:18" s="10" customFormat="1" ht="16.5" customHeight="1" x14ac:dyDescent="0.2">
      <c r="A112" s="124"/>
      <c r="B112" s="124"/>
      <c r="C112" s="124"/>
      <c r="D112" s="124"/>
      <c r="E112" s="124"/>
      <c r="F112" s="124"/>
      <c r="G112" s="124"/>
      <c r="H112" s="124"/>
      <c r="I112" s="124"/>
      <c r="J112" s="124"/>
      <c r="K112" s="124"/>
      <c r="L112" s="119"/>
      <c r="M112" s="119"/>
      <c r="N112" s="119"/>
      <c r="O112" s="119"/>
      <c r="P112" s="119"/>
      <c r="Q112" s="119"/>
      <c r="R112" s="119"/>
    </row>
    <row r="113" spans="1:20" s="10" customFormat="1" ht="16.5" customHeight="1" x14ac:dyDescent="0.2">
      <c r="A113" s="662" t="s">
        <v>159</v>
      </c>
      <c r="B113" s="662"/>
      <c r="C113" s="662"/>
      <c r="D113" s="662"/>
      <c r="E113" s="662"/>
      <c r="F113" s="662"/>
      <c r="G113" s="662"/>
      <c r="H113" s="662"/>
      <c r="I113" s="662"/>
      <c r="J113" s="662"/>
      <c r="K113" s="662"/>
      <c r="L113" s="119"/>
      <c r="M113" s="119"/>
      <c r="N113" s="119"/>
      <c r="O113" s="119"/>
      <c r="P113" s="119"/>
      <c r="Q113" s="119"/>
      <c r="R113" s="119"/>
    </row>
    <row r="114" spans="1:20" s="10" customFormat="1" ht="16.5" customHeight="1" x14ac:dyDescent="0.2">
      <c r="A114" s="166"/>
      <c r="B114" s="166"/>
      <c r="C114" s="166"/>
      <c r="D114" s="166"/>
      <c r="E114" s="166"/>
      <c r="F114" s="166"/>
      <c r="G114" s="166"/>
      <c r="H114" s="166"/>
      <c r="I114" s="166"/>
      <c r="J114" s="166"/>
      <c r="K114" s="166"/>
      <c r="L114" s="119"/>
      <c r="M114" s="119"/>
      <c r="N114" s="119"/>
      <c r="O114" s="119"/>
      <c r="P114" s="119"/>
      <c r="Q114" s="119"/>
      <c r="R114" s="119"/>
    </row>
    <row r="115" spans="1:20" s="10" customFormat="1" x14ac:dyDescent="0.2">
      <c r="A115" s="124"/>
      <c r="B115" s="124"/>
      <c r="C115" s="124"/>
      <c r="D115" s="124"/>
      <c r="E115" s="124"/>
      <c r="F115" s="124"/>
      <c r="G115" s="124"/>
      <c r="H115" s="124"/>
      <c r="I115" s="124"/>
      <c r="J115" s="124"/>
      <c r="K115" s="124"/>
      <c r="L115" s="119"/>
      <c r="M115" s="119"/>
      <c r="N115" s="119"/>
      <c r="O115" s="119"/>
      <c r="P115" s="119"/>
      <c r="Q115" s="119"/>
      <c r="R115" s="119"/>
    </row>
    <row r="116" spans="1:20" s="10" customFormat="1" x14ac:dyDescent="0.2">
      <c r="A116" s="652"/>
      <c r="B116" s="652"/>
      <c r="C116" s="652"/>
      <c r="D116" s="652"/>
      <c r="E116" s="652"/>
      <c r="F116" s="652"/>
      <c r="H116" s="167"/>
      <c r="I116" s="652"/>
      <c r="J116" s="663"/>
      <c r="K116" s="663"/>
      <c r="L116" s="168"/>
      <c r="M116" s="119"/>
      <c r="N116" s="133"/>
      <c r="O116" s="119"/>
      <c r="P116" s="119"/>
      <c r="Q116" s="119"/>
      <c r="R116" s="119"/>
      <c r="S116" s="119"/>
      <c r="T116" s="119"/>
    </row>
    <row r="117" spans="1:20" s="13" customFormat="1" ht="11.25" x14ac:dyDescent="0.2">
      <c r="A117" s="664" t="s">
        <v>116</v>
      </c>
      <c r="B117" s="664"/>
      <c r="C117" s="664"/>
      <c r="D117" s="664"/>
      <c r="E117" s="169"/>
      <c r="I117" s="664" t="s">
        <v>116</v>
      </c>
      <c r="J117" s="664"/>
      <c r="L117" s="170"/>
      <c r="M117" s="170"/>
      <c r="N117" s="170"/>
      <c r="O117" s="170"/>
      <c r="P117" s="170"/>
      <c r="Q117" s="170"/>
      <c r="R117" s="170"/>
      <c r="S117" s="170"/>
    </row>
    <row r="120" spans="1:20" s="10" customFormat="1" x14ac:dyDescent="0.2">
      <c r="A120" s="125"/>
      <c r="B120" s="125"/>
      <c r="C120" s="125"/>
      <c r="D120" s="125"/>
      <c r="E120" s="151"/>
      <c r="G120" s="125"/>
      <c r="H120" s="125"/>
      <c r="I120" s="151"/>
      <c r="L120" s="119"/>
      <c r="M120" s="119"/>
      <c r="N120" s="119"/>
      <c r="O120" s="119"/>
      <c r="P120" s="119"/>
      <c r="Q120" s="119"/>
      <c r="R120" s="119"/>
    </row>
    <row r="121" spans="1:20" s="10" customFormat="1" x14ac:dyDescent="0.2">
      <c r="A121" s="652" t="str">
        <f>SUBSTITUTE(GS_NAME &amp; " " &amp; GS_VORNAME,"&lt;","")</f>
        <v xml:space="preserve"> </v>
      </c>
      <c r="B121" s="652"/>
      <c r="C121" s="652"/>
      <c r="D121" s="652"/>
      <c r="E121" s="652"/>
      <c r="F121" s="652"/>
      <c r="H121" s="167"/>
      <c r="I121" s="652" t="str">
        <f>IF(AND(GS_ZivHeiName&lt;&gt;"",GS_ZivHeiVorname&lt;&gt;""),SUBSTITUTE(GS_ZivHeiName &amp; " " &amp; GS_ZivHeiVorname,"&lt;",""),"")</f>
        <v/>
      </c>
      <c r="J121" s="663"/>
      <c r="K121" s="663"/>
      <c r="L121" s="119"/>
      <c r="M121" s="119"/>
      <c r="N121" s="119"/>
      <c r="O121" s="119"/>
      <c r="P121" s="119"/>
      <c r="Q121" s="119"/>
      <c r="R121" s="119"/>
      <c r="S121" s="119"/>
    </row>
    <row r="122" spans="1:20" s="11" customFormat="1" ht="16.5" customHeight="1" x14ac:dyDescent="0.2">
      <c r="A122" s="659" t="s">
        <v>361</v>
      </c>
      <c r="B122" s="659"/>
      <c r="C122" s="659"/>
      <c r="D122" s="171" t="s">
        <v>8</v>
      </c>
      <c r="E122" s="172" t="s">
        <v>160</v>
      </c>
      <c r="F122" s="172"/>
      <c r="I122" s="660" t="s">
        <v>363</v>
      </c>
      <c r="J122" s="659"/>
      <c r="K122" s="659"/>
      <c r="L122" s="661"/>
      <c r="M122" s="169"/>
      <c r="N122" s="131"/>
      <c r="O122" s="131"/>
      <c r="P122" s="131"/>
      <c r="Q122" s="131"/>
      <c r="R122" s="131"/>
      <c r="S122" s="131"/>
    </row>
    <row r="123" spans="1:20" s="10" customFormat="1" x14ac:dyDescent="0.2">
      <c r="D123" s="125"/>
      <c r="E123" s="125"/>
      <c r="F123" s="125"/>
      <c r="G123" s="125"/>
      <c r="H123" s="151"/>
      <c r="M123" s="119"/>
      <c r="N123" s="119"/>
      <c r="O123" s="119"/>
      <c r="P123" s="119"/>
      <c r="Q123" s="119"/>
      <c r="R123" s="119"/>
    </row>
    <row r="124" spans="1:20" s="10" customFormat="1" ht="12.75" customHeight="1" x14ac:dyDescent="0.2">
      <c r="A124" s="657" t="s">
        <v>161</v>
      </c>
      <c r="B124" s="657"/>
      <c r="C124" s="658"/>
      <c r="D124" s="658"/>
      <c r="E124" s="658"/>
      <c r="F124" s="658"/>
      <c r="G124" s="658"/>
      <c r="H124" s="658"/>
      <c r="I124" s="658"/>
      <c r="J124" s="658"/>
      <c r="K124" s="658"/>
      <c r="L124" s="119"/>
      <c r="M124" s="119"/>
      <c r="N124" s="119"/>
      <c r="O124" s="119"/>
      <c r="P124" s="119"/>
      <c r="Q124" s="119"/>
    </row>
    <row r="125" spans="1:20" s="10" customFormat="1" x14ac:dyDescent="0.2">
      <c r="C125" s="656"/>
      <c r="D125" s="656"/>
      <c r="E125" s="656"/>
      <c r="F125" s="656"/>
      <c r="G125" s="656"/>
      <c r="H125" s="656"/>
      <c r="I125" s="656"/>
      <c r="J125" s="656"/>
      <c r="K125" s="656"/>
      <c r="L125" s="119"/>
      <c r="M125" s="119"/>
      <c r="N125" s="119"/>
      <c r="O125" s="119"/>
      <c r="P125" s="119"/>
      <c r="Q125" s="119"/>
    </row>
    <row r="126" spans="1:20" s="10" customFormat="1" x14ac:dyDescent="0.2">
      <c r="C126" s="656"/>
      <c r="D126" s="656"/>
      <c r="E126" s="656"/>
      <c r="F126" s="656"/>
      <c r="G126" s="656"/>
      <c r="H126" s="656"/>
      <c r="I126" s="656"/>
      <c r="J126" s="656"/>
      <c r="K126" s="656"/>
      <c r="L126" s="119"/>
      <c r="M126" s="119"/>
      <c r="N126" s="119"/>
      <c r="O126" s="119"/>
      <c r="P126" s="119"/>
      <c r="Q126" s="119"/>
    </row>
    <row r="127" spans="1:20" s="10" customFormat="1" x14ac:dyDescent="0.2">
      <c r="C127" s="656"/>
      <c r="D127" s="656"/>
      <c r="E127" s="656"/>
      <c r="F127" s="656"/>
      <c r="G127" s="656"/>
      <c r="H127" s="656"/>
      <c r="I127" s="656"/>
      <c r="J127" s="656"/>
      <c r="K127" s="656"/>
      <c r="L127" s="119"/>
      <c r="M127" s="119"/>
      <c r="N127" s="119"/>
      <c r="O127" s="119"/>
      <c r="P127" s="119"/>
      <c r="Q127" s="119"/>
    </row>
    <row r="128" spans="1:20" s="10" customFormat="1" x14ac:dyDescent="0.2">
      <c r="C128" s="656"/>
      <c r="D128" s="656"/>
      <c r="E128" s="656"/>
      <c r="F128" s="656"/>
      <c r="G128" s="656"/>
      <c r="H128" s="656"/>
      <c r="I128" s="656"/>
      <c r="J128" s="656"/>
      <c r="K128" s="656"/>
      <c r="L128" s="119"/>
      <c r="M128" s="119"/>
      <c r="N128" s="119"/>
      <c r="O128" s="119"/>
      <c r="P128" s="119"/>
      <c r="Q128" s="119"/>
    </row>
    <row r="129" spans="1:18" s="10" customFormat="1" x14ac:dyDescent="0.2">
      <c r="H129" s="119"/>
      <c r="L129" s="119"/>
      <c r="M129" s="119"/>
      <c r="N129" s="119"/>
      <c r="O129" s="119"/>
      <c r="P129" s="119"/>
      <c r="Q129" s="119"/>
      <c r="R129" s="119"/>
    </row>
    <row r="130" spans="1:18" x14ac:dyDescent="0.2">
      <c r="A130" s="396" t="s">
        <v>364</v>
      </c>
      <c r="B130" s="11" t="s">
        <v>362</v>
      </c>
      <c r="M130" s="94"/>
      <c r="N130" s="94"/>
      <c r="O130" s="94"/>
      <c r="P130" s="94"/>
      <c r="Q130" s="94"/>
      <c r="R130" s="94"/>
    </row>
    <row r="131" spans="1:18" hidden="1" x14ac:dyDescent="0.2">
      <c r="M131" s="94"/>
      <c r="N131" s="94"/>
      <c r="O131" s="94"/>
      <c r="P131" s="94"/>
      <c r="Q131" s="94"/>
      <c r="R131" s="94"/>
    </row>
    <row r="132" spans="1:18" hidden="1" x14ac:dyDescent="0.2">
      <c r="M132" s="94"/>
      <c r="N132" s="94"/>
      <c r="O132" s="94"/>
      <c r="P132" s="94"/>
      <c r="Q132" s="94"/>
      <c r="R132" s="94"/>
    </row>
    <row r="133" spans="1:18" hidden="1" x14ac:dyDescent="0.2">
      <c r="M133" s="94"/>
      <c r="N133" s="94"/>
      <c r="O133" s="94"/>
      <c r="P133" s="94"/>
      <c r="Q133" s="94"/>
      <c r="R133" s="94"/>
    </row>
    <row r="134" spans="1:18" hidden="1" x14ac:dyDescent="0.2">
      <c r="M134" s="94"/>
      <c r="N134" s="94"/>
      <c r="O134" s="94"/>
      <c r="P134" s="94"/>
      <c r="Q134" s="94"/>
      <c r="R134" s="94"/>
    </row>
    <row r="135" spans="1:18" hidden="1" x14ac:dyDescent="0.2">
      <c r="M135" s="94"/>
      <c r="N135" s="94"/>
      <c r="O135" s="94"/>
      <c r="P135" s="94"/>
      <c r="Q135" s="94"/>
      <c r="R135" s="94"/>
    </row>
    <row r="136" spans="1:18" hidden="1" x14ac:dyDescent="0.2">
      <c r="M136" s="94"/>
      <c r="N136" s="94"/>
      <c r="O136" s="94"/>
      <c r="P136" s="94"/>
      <c r="Q136" s="94"/>
      <c r="R136" s="94"/>
    </row>
    <row r="137" spans="1:18" hidden="1" x14ac:dyDescent="0.2">
      <c r="M137" s="94"/>
      <c r="N137" s="94"/>
      <c r="O137" s="94"/>
      <c r="P137" s="94"/>
      <c r="Q137" s="94"/>
      <c r="R137" s="94"/>
    </row>
    <row r="138" spans="1:18" hidden="1" x14ac:dyDescent="0.2">
      <c r="M138" s="94"/>
      <c r="N138" s="94"/>
      <c r="O138" s="94"/>
      <c r="P138" s="94"/>
      <c r="Q138" s="94"/>
      <c r="R138" s="94"/>
    </row>
    <row r="139" spans="1:18" hidden="1" x14ac:dyDescent="0.2">
      <c r="M139" s="94"/>
      <c r="N139" s="94"/>
      <c r="O139" s="94"/>
      <c r="P139" s="94"/>
      <c r="Q139" s="94"/>
      <c r="R139" s="94"/>
    </row>
    <row r="140" spans="1:18" hidden="1" x14ac:dyDescent="0.2">
      <c r="M140" s="94"/>
      <c r="N140" s="94"/>
      <c r="O140" s="94"/>
      <c r="P140" s="94"/>
      <c r="Q140" s="94"/>
      <c r="R140" s="94"/>
    </row>
    <row r="141" spans="1:18" hidden="1" x14ac:dyDescent="0.2">
      <c r="M141" s="94"/>
      <c r="N141" s="94"/>
      <c r="O141" s="94"/>
      <c r="P141" s="94"/>
      <c r="Q141" s="94"/>
      <c r="R141" s="94"/>
    </row>
    <row r="142" spans="1:18" hidden="1" x14ac:dyDescent="0.2">
      <c r="M142" s="94"/>
      <c r="N142" s="94"/>
      <c r="O142" s="94"/>
      <c r="P142" s="94"/>
      <c r="Q142" s="94"/>
      <c r="R142" s="94"/>
    </row>
    <row r="143" spans="1:18" hidden="1" x14ac:dyDescent="0.2">
      <c r="M143" s="94"/>
      <c r="N143" s="94"/>
      <c r="O143" s="94"/>
      <c r="P143" s="94"/>
      <c r="Q143" s="94"/>
      <c r="R143" s="94"/>
    </row>
    <row r="144" spans="1:18" hidden="1" x14ac:dyDescent="0.2">
      <c r="M144" s="94"/>
      <c r="N144" s="94"/>
      <c r="O144" s="94"/>
      <c r="P144" s="94"/>
      <c r="Q144" s="94"/>
      <c r="R144" s="94"/>
    </row>
    <row r="145" spans="13:18" hidden="1" x14ac:dyDescent="0.2">
      <c r="M145" s="94"/>
      <c r="N145" s="94"/>
      <c r="O145" s="94"/>
      <c r="P145" s="94"/>
      <c r="Q145" s="94"/>
      <c r="R145" s="94"/>
    </row>
    <row r="146" spans="13:18" hidden="1" x14ac:dyDescent="0.2">
      <c r="M146" s="94"/>
      <c r="N146" s="94"/>
      <c r="O146" s="94"/>
      <c r="P146" s="94"/>
      <c r="Q146" s="94"/>
      <c r="R146" s="94"/>
    </row>
    <row r="147" spans="13:18" hidden="1" x14ac:dyDescent="0.2">
      <c r="M147" s="94"/>
      <c r="N147" s="94"/>
      <c r="O147" s="94"/>
      <c r="P147" s="94"/>
      <c r="Q147" s="94"/>
      <c r="R147" s="94"/>
    </row>
    <row r="148" spans="13:18" hidden="1" x14ac:dyDescent="0.2">
      <c r="M148" s="94"/>
      <c r="N148" s="94"/>
      <c r="O148" s="94"/>
      <c r="P148" s="94"/>
      <c r="Q148" s="94"/>
      <c r="R148" s="94"/>
    </row>
    <row r="149" spans="13:18" hidden="1" x14ac:dyDescent="0.2">
      <c r="M149" s="94"/>
      <c r="N149" s="94"/>
      <c r="O149" s="94"/>
      <c r="P149" s="94"/>
      <c r="Q149" s="94"/>
      <c r="R149" s="94"/>
    </row>
    <row r="150" spans="13:18" hidden="1" x14ac:dyDescent="0.2">
      <c r="M150" s="94"/>
      <c r="N150" s="94"/>
      <c r="O150" s="94"/>
      <c r="P150" s="94"/>
      <c r="Q150" s="94"/>
      <c r="R150" s="94"/>
    </row>
    <row r="151" spans="13:18" hidden="1" x14ac:dyDescent="0.2">
      <c r="M151" s="94"/>
      <c r="N151" s="94"/>
      <c r="O151" s="94"/>
      <c r="P151" s="94"/>
      <c r="Q151" s="94"/>
      <c r="R151" s="94"/>
    </row>
    <row r="152" spans="13:18" hidden="1" x14ac:dyDescent="0.2">
      <c r="M152" s="94"/>
      <c r="N152" s="94"/>
      <c r="O152" s="94"/>
      <c r="P152" s="94"/>
      <c r="Q152" s="94"/>
      <c r="R152" s="94"/>
    </row>
    <row r="153" spans="13:18" hidden="1" x14ac:dyDescent="0.2">
      <c r="M153" s="94"/>
      <c r="N153" s="94"/>
      <c r="O153" s="94"/>
      <c r="P153" s="94"/>
      <c r="Q153" s="94"/>
      <c r="R153" s="94"/>
    </row>
    <row r="154" spans="13:18" hidden="1" x14ac:dyDescent="0.2">
      <c r="M154" s="94"/>
      <c r="N154" s="94"/>
      <c r="O154" s="94"/>
      <c r="P154" s="94"/>
      <c r="Q154" s="94"/>
      <c r="R154" s="94"/>
    </row>
    <row r="155" spans="13:18" hidden="1" x14ac:dyDescent="0.2">
      <c r="M155" s="94"/>
      <c r="N155" s="94"/>
      <c r="O155" s="94"/>
      <c r="P155" s="94"/>
      <c r="Q155" s="94"/>
      <c r="R155" s="94"/>
    </row>
    <row r="156" spans="13:18" hidden="1" x14ac:dyDescent="0.2">
      <c r="M156" s="94"/>
      <c r="N156" s="94"/>
      <c r="O156" s="94"/>
      <c r="P156" s="94"/>
      <c r="Q156" s="94"/>
      <c r="R156" s="94"/>
    </row>
    <row r="157" spans="13:18" hidden="1" x14ac:dyDescent="0.2">
      <c r="M157" s="94"/>
      <c r="N157" s="94"/>
      <c r="O157" s="94"/>
      <c r="P157" s="94"/>
      <c r="Q157" s="94"/>
      <c r="R157" s="94"/>
    </row>
    <row r="158" spans="13:18" hidden="1" x14ac:dyDescent="0.2">
      <c r="M158" s="94"/>
      <c r="N158" s="94"/>
      <c r="O158" s="94"/>
      <c r="P158" s="94"/>
      <c r="Q158" s="94"/>
      <c r="R158" s="94"/>
    </row>
    <row r="159" spans="13:18" hidden="1" x14ac:dyDescent="0.2">
      <c r="M159" s="94"/>
      <c r="N159" s="94"/>
      <c r="O159" s="94"/>
      <c r="P159" s="94"/>
      <c r="Q159" s="94"/>
      <c r="R159" s="94"/>
    </row>
    <row r="160" spans="13:18" hidden="1" x14ac:dyDescent="0.2">
      <c r="M160" s="94"/>
      <c r="N160" s="94"/>
      <c r="O160" s="94"/>
      <c r="P160" s="94"/>
      <c r="Q160" s="94"/>
      <c r="R160" s="94"/>
    </row>
    <row r="161" spans="13:18" hidden="1" x14ac:dyDescent="0.2">
      <c r="M161" s="94"/>
      <c r="N161" s="94"/>
      <c r="O161" s="94"/>
      <c r="P161" s="94"/>
      <c r="Q161" s="94"/>
      <c r="R161" s="94"/>
    </row>
    <row r="162" spans="13:18" hidden="1" x14ac:dyDescent="0.2">
      <c r="M162" s="94"/>
      <c r="N162" s="94"/>
      <c r="O162" s="94"/>
      <c r="P162" s="94"/>
      <c r="Q162" s="94"/>
      <c r="R162" s="94"/>
    </row>
    <row r="163" spans="13:18" hidden="1" x14ac:dyDescent="0.2">
      <c r="M163" s="94"/>
      <c r="N163" s="94"/>
      <c r="O163" s="94"/>
      <c r="P163" s="94"/>
      <c r="Q163" s="94"/>
      <c r="R163" s="94"/>
    </row>
    <row r="164" spans="13:18" hidden="1" x14ac:dyDescent="0.2">
      <c r="M164" s="94"/>
      <c r="N164" s="94"/>
      <c r="O164" s="94"/>
      <c r="P164" s="94"/>
      <c r="Q164" s="94"/>
      <c r="R164" s="94"/>
    </row>
    <row r="165" spans="13:18" hidden="1" x14ac:dyDescent="0.2">
      <c r="M165" s="94"/>
      <c r="N165" s="94"/>
      <c r="O165" s="94"/>
      <c r="P165" s="94"/>
      <c r="Q165" s="94"/>
      <c r="R165" s="94"/>
    </row>
    <row r="166" spans="13:18" hidden="1" x14ac:dyDescent="0.2">
      <c r="M166" s="94"/>
      <c r="N166" s="94"/>
      <c r="O166" s="94"/>
      <c r="P166" s="94"/>
      <c r="Q166" s="94"/>
      <c r="R166" s="94"/>
    </row>
    <row r="167" spans="13:18" hidden="1" x14ac:dyDescent="0.2">
      <c r="M167" s="94"/>
      <c r="N167" s="94"/>
      <c r="O167" s="94"/>
      <c r="P167" s="94"/>
      <c r="Q167" s="94"/>
      <c r="R167" s="94"/>
    </row>
    <row r="168" spans="13:18" hidden="1" x14ac:dyDescent="0.2">
      <c r="M168" s="94"/>
      <c r="N168" s="94"/>
      <c r="O168" s="94"/>
      <c r="P168" s="94"/>
      <c r="Q168" s="94"/>
      <c r="R168" s="94"/>
    </row>
    <row r="169" spans="13:18" hidden="1" x14ac:dyDescent="0.2">
      <c r="M169" s="94"/>
      <c r="N169" s="94"/>
      <c r="O169" s="94"/>
      <c r="P169" s="94"/>
      <c r="Q169" s="94"/>
      <c r="R169" s="94"/>
    </row>
    <row r="170" spans="13:18" hidden="1" x14ac:dyDescent="0.2">
      <c r="M170" s="94"/>
      <c r="N170" s="94"/>
      <c r="O170" s="94"/>
      <c r="P170" s="94"/>
      <c r="Q170" s="94"/>
      <c r="R170" s="94"/>
    </row>
    <row r="171" spans="13:18" hidden="1" x14ac:dyDescent="0.2">
      <c r="M171" s="94"/>
      <c r="N171" s="94"/>
      <c r="O171" s="94"/>
      <c r="P171" s="94"/>
      <c r="Q171" s="94"/>
      <c r="R171" s="94"/>
    </row>
    <row r="172" spans="13:18" hidden="1" x14ac:dyDescent="0.2">
      <c r="M172" s="94"/>
      <c r="N172" s="94"/>
      <c r="O172" s="94"/>
      <c r="P172" s="94"/>
      <c r="Q172" s="94"/>
      <c r="R172" s="94"/>
    </row>
    <row r="173" spans="13:18" hidden="1" x14ac:dyDescent="0.2">
      <c r="M173" s="94"/>
      <c r="N173" s="94"/>
      <c r="O173" s="94"/>
      <c r="P173" s="94"/>
      <c r="Q173" s="94"/>
      <c r="R173" s="94"/>
    </row>
    <row r="174" spans="13:18" hidden="1" x14ac:dyDescent="0.2">
      <c r="M174" s="94"/>
      <c r="N174" s="94"/>
      <c r="O174" s="94"/>
      <c r="P174" s="94"/>
      <c r="Q174" s="94"/>
      <c r="R174" s="94"/>
    </row>
    <row r="175" spans="13:18" hidden="1" x14ac:dyDescent="0.2">
      <c r="M175" s="94"/>
      <c r="N175" s="94"/>
      <c r="O175" s="94"/>
      <c r="P175" s="94"/>
      <c r="Q175" s="94"/>
      <c r="R175" s="94"/>
    </row>
    <row r="176" spans="13:18" hidden="1" x14ac:dyDescent="0.2">
      <c r="M176" s="94"/>
      <c r="N176" s="94"/>
      <c r="O176" s="94"/>
      <c r="P176" s="94"/>
      <c r="Q176" s="94"/>
      <c r="R176" s="94"/>
    </row>
    <row r="177" spans="13:18" hidden="1" x14ac:dyDescent="0.2">
      <c r="M177" s="94"/>
      <c r="N177" s="94"/>
      <c r="O177" s="94"/>
      <c r="P177" s="94"/>
      <c r="Q177" s="94"/>
      <c r="R177" s="94"/>
    </row>
    <row r="178" spans="13:18" hidden="1" x14ac:dyDescent="0.2">
      <c r="M178" s="94"/>
      <c r="N178" s="94"/>
      <c r="O178" s="94"/>
      <c r="P178" s="94"/>
      <c r="Q178" s="94"/>
      <c r="R178" s="94"/>
    </row>
    <row r="179" spans="13:18" hidden="1" x14ac:dyDescent="0.2">
      <c r="M179" s="94"/>
      <c r="N179" s="94"/>
      <c r="O179" s="94"/>
      <c r="P179" s="94"/>
      <c r="Q179" s="94"/>
      <c r="R179" s="94"/>
    </row>
    <row r="180" spans="13:18" hidden="1" x14ac:dyDescent="0.2">
      <c r="M180" s="94"/>
      <c r="N180" s="94"/>
      <c r="O180" s="94"/>
      <c r="P180" s="94"/>
      <c r="Q180" s="94"/>
      <c r="R180" s="94"/>
    </row>
    <row r="181" spans="13:18" hidden="1" x14ac:dyDescent="0.2">
      <c r="M181" s="94"/>
      <c r="N181" s="94"/>
      <c r="O181" s="94"/>
      <c r="P181" s="94"/>
      <c r="Q181" s="94"/>
      <c r="R181" s="94"/>
    </row>
    <row r="182" spans="13:18" hidden="1" x14ac:dyDescent="0.2">
      <c r="M182" s="94"/>
      <c r="N182" s="94"/>
      <c r="O182" s="94"/>
      <c r="P182" s="94"/>
      <c r="Q182" s="94"/>
      <c r="R182" s="94"/>
    </row>
    <row r="183" spans="13:18" hidden="1" x14ac:dyDescent="0.2">
      <c r="M183" s="94"/>
      <c r="N183" s="94"/>
      <c r="O183" s="94"/>
      <c r="P183" s="94"/>
      <c r="Q183" s="94"/>
      <c r="R183" s="94"/>
    </row>
    <row r="184" spans="13:18" hidden="1" x14ac:dyDescent="0.2">
      <c r="M184" s="94"/>
      <c r="N184" s="94"/>
      <c r="O184" s="94"/>
      <c r="P184" s="94"/>
      <c r="Q184" s="94"/>
      <c r="R184" s="94"/>
    </row>
    <row r="185" spans="13:18" hidden="1" x14ac:dyDescent="0.2">
      <c r="M185" s="94"/>
      <c r="N185" s="94"/>
      <c r="O185" s="94"/>
      <c r="P185" s="94"/>
      <c r="Q185" s="94"/>
      <c r="R185" s="94"/>
    </row>
    <row r="186" spans="13:18" hidden="1" x14ac:dyDescent="0.2">
      <c r="M186" s="94"/>
      <c r="N186" s="94"/>
      <c r="O186" s="94"/>
      <c r="P186" s="94"/>
      <c r="Q186" s="94"/>
      <c r="R186" s="94"/>
    </row>
    <row r="187" spans="13:18" hidden="1" x14ac:dyDescent="0.2">
      <c r="M187" s="94"/>
      <c r="N187" s="94"/>
      <c r="O187" s="94"/>
      <c r="P187" s="94"/>
      <c r="Q187" s="94"/>
      <c r="R187" s="94"/>
    </row>
    <row r="188" spans="13:18" hidden="1" x14ac:dyDescent="0.2">
      <c r="M188" s="94"/>
      <c r="N188" s="94"/>
      <c r="O188" s="94"/>
      <c r="P188" s="94"/>
      <c r="Q188" s="94"/>
      <c r="R188" s="94"/>
    </row>
    <row r="189" spans="13:18" hidden="1" x14ac:dyDescent="0.2">
      <c r="M189" s="94"/>
      <c r="N189" s="94"/>
      <c r="O189" s="94"/>
      <c r="P189" s="94"/>
      <c r="Q189" s="94"/>
      <c r="R189" s="94"/>
    </row>
    <row r="190" spans="13:18" hidden="1" x14ac:dyDescent="0.2">
      <c r="M190" s="94"/>
      <c r="N190" s="94"/>
      <c r="O190" s="94"/>
      <c r="P190" s="94"/>
      <c r="Q190" s="94"/>
      <c r="R190" s="94"/>
    </row>
    <row r="191" spans="13:18" hidden="1" x14ac:dyDescent="0.2">
      <c r="M191" s="94"/>
      <c r="N191" s="94"/>
      <c r="O191" s="94"/>
      <c r="P191" s="94"/>
      <c r="Q191" s="94"/>
      <c r="R191" s="94"/>
    </row>
    <row r="192" spans="13:18" hidden="1" x14ac:dyDescent="0.2">
      <c r="M192" s="94"/>
      <c r="N192" s="94"/>
      <c r="O192" s="94"/>
      <c r="P192" s="94"/>
      <c r="Q192" s="94"/>
      <c r="R192" s="94"/>
    </row>
    <row r="193" spans="13:18" hidden="1" x14ac:dyDescent="0.2">
      <c r="M193" s="94"/>
      <c r="N193" s="94"/>
      <c r="O193" s="94"/>
      <c r="P193" s="94"/>
      <c r="Q193" s="94"/>
      <c r="R193" s="94"/>
    </row>
    <row r="194" spans="13:18" hidden="1" x14ac:dyDescent="0.2">
      <c r="M194" s="94"/>
      <c r="N194" s="94"/>
      <c r="O194" s="94"/>
      <c r="P194" s="94"/>
      <c r="Q194" s="94"/>
      <c r="R194" s="94"/>
    </row>
    <row r="195" spans="13:18" hidden="1" x14ac:dyDescent="0.2">
      <c r="M195" s="94"/>
      <c r="N195" s="94"/>
      <c r="O195" s="94"/>
      <c r="P195" s="94"/>
      <c r="Q195" s="94"/>
      <c r="R195" s="94"/>
    </row>
    <row r="196" spans="13:18" hidden="1" x14ac:dyDescent="0.2">
      <c r="M196" s="94"/>
      <c r="N196" s="94"/>
      <c r="O196" s="94"/>
      <c r="P196" s="94"/>
      <c r="Q196" s="94"/>
      <c r="R196" s="94"/>
    </row>
    <row r="197" spans="13:18" hidden="1" x14ac:dyDescent="0.2">
      <c r="M197" s="94"/>
      <c r="N197" s="94"/>
      <c r="O197" s="94"/>
      <c r="P197" s="94"/>
      <c r="Q197" s="94"/>
      <c r="R197" s="94"/>
    </row>
    <row r="198" spans="13:18" hidden="1" x14ac:dyDescent="0.2">
      <c r="M198" s="94"/>
      <c r="N198" s="94"/>
      <c r="O198" s="94"/>
      <c r="P198" s="94"/>
      <c r="Q198" s="94"/>
      <c r="R198" s="94"/>
    </row>
    <row r="199" spans="13:18" hidden="1" x14ac:dyDescent="0.2">
      <c r="M199" s="94"/>
      <c r="N199" s="94"/>
      <c r="O199" s="94"/>
      <c r="P199" s="94"/>
      <c r="Q199" s="94"/>
      <c r="R199" s="94"/>
    </row>
    <row r="200" spans="13:18" hidden="1" x14ac:dyDescent="0.2">
      <c r="M200" s="94"/>
      <c r="N200" s="94"/>
      <c r="O200" s="94"/>
      <c r="P200" s="94"/>
      <c r="Q200" s="94"/>
      <c r="R200" s="94"/>
    </row>
    <row r="201" spans="13:18" x14ac:dyDescent="0.2">
      <c r="M201" s="94"/>
      <c r="N201" s="94"/>
      <c r="O201" s="94"/>
      <c r="P201" s="94"/>
      <c r="Q201" s="94"/>
      <c r="R201" s="94"/>
    </row>
    <row r="202" spans="13:18" x14ac:dyDescent="0.2">
      <c r="M202" s="94"/>
      <c r="N202" s="94"/>
      <c r="O202" s="94"/>
      <c r="P202" s="94"/>
      <c r="Q202" s="94"/>
      <c r="R202" s="94"/>
    </row>
    <row r="203" spans="13:18" x14ac:dyDescent="0.2">
      <c r="M203" s="94"/>
      <c r="N203" s="94"/>
      <c r="O203" s="94"/>
      <c r="P203" s="94"/>
      <c r="Q203" s="94"/>
      <c r="R203" s="94"/>
    </row>
    <row r="204" spans="13:18" x14ac:dyDescent="0.2">
      <c r="M204" s="94"/>
      <c r="N204" s="94"/>
      <c r="O204" s="94"/>
      <c r="P204" s="94"/>
      <c r="Q204" s="94"/>
      <c r="R204" s="94"/>
    </row>
    <row r="205" spans="13:18" x14ac:dyDescent="0.2">
      <c r="M205" s="94"/>
      <c r="N205" s="94"/>
      <c r="O205" s="94"/>
      <c r="P205" s="94"/>
      <c r="Q205" s="94"/>
      <c r="R205" s="94"/>
    </row>
    <row r="206" spans="13:18" x14ac:dyDescent="0.2">
      <c r="M206" s="94"/>
      <c r="N206" s="94"/>
      <c r="O206" s="94"/>
      <c r="P206" s="94"/>
      <c r="Q206" s="94"/>
      <c r="R206" s="94"/>
    </row>
    <row r="207" spans="13:18" x14ac:dyDescent="0.2">
      <c r="M207" s="94"/>
      <c r="N207" s="94"/>
      <c r="O207" s="94"/>
      <c r="P207" s="94"/>
      <c r="Q207" s="94"/>
      <c r="R207" s="94"/>
    </row>
    <row r="208" spans="13:18" x14ac:dyDescent="0.2">
      <c r="M208" s="94"/>
      <c r="N208" s="94"/>
      <c r="O208" s="94"/>
      <c r="P208" s="94"/>
      <c r="Q208" s="94"/>
      <c r="R208" s="94"/>
    </row>
    <row r="209" spans="13:18" x14ac:dyDescent="0.2">
      <c r="M209" s="94"/>
      <c r="N209" s="94"/>
      <c r="O209" s="94"/>
      <c r="P209" s="94"/>
      <c r="Q209" s="94"/>
      <c r="R209" s="94"/>
    </row>
    <row r="210" spans="13:18" x14ac:dyDescent="0.2">
      <c r="M210" s="94"/>
      <c r="N210" s="94"/>
      <c r="O210" s="94"/>
      <c r="P210" s="94"/>
      <c r="Q210" s="94"/>
      <c r="R210" s="94"/>
    </row>
    <row r="211" spans="13:18" x14ac:dyDescent="0.2">
      <c r="M211" s="94"/>
      <c r="N211" s="94"/>
      <c r="O211" s="94"/>
      <c r="P211" s="94"/>
      <c r="Q211" s="94"/>
      <c r="R211" s="94"/>
    </row>
    <row r="212" spans="13:18" x14ac:dyDescent="0.2">
      <c r="M212" s="94"/>
      <c r="N212" s="94"/>
      <c r="O212" s="94"/>
      <c r="P212" s="94"/>
      <c r="Q212" s="94"/>
      <c r="R212" s="94"/>
    </row>
    <row r="213" spans="13:18" x14ac:dyDescent="0.2">
      <c r="M213" s="94"/>
      <c r="N213" s="94"/>
      <c r="O213" s="94"/>
      <c r="P213" s="94"/>
      <c r="Q213" s="94"/>
      <c r="R213" s="94"/>
    </row>
    <row r="214" spans="13:18" x14ac:dyDescent="0.2">
      <c r="M214" s="94"/>
      <c r="N214" s="94"/>
      <c r="O214" s="94"/>
      <c r="P214" s="94"/>
      <c r="Q214" s="94"/>
      <c r="R214" s="94"/>
    </row>
    <row r="215" spans="13:18" x14ac:dyDescent="0.2">
      <c r="M215" s="94"/>
      <c r="N215" s="94"/>
      <c r="O215" s="94"/>
      <c r="P215" s="94"/>
      <c r="Q215" s="94"/>
      <c r="R215" s="94"/>
    </row>
    <row r="216" spans="13:18" x14ac:dyDescent="0.2">
      <c r="M216" s="94"/>
      <c r="N216" s="94"/>
      <c r="O216" s="94"/>
      <c r="P216" s="94"/>
      <c r="Q216" s="94"/>
      <c r="R216" s="94"/>
    </row>
    <row r="217" spans="13:18" x14ac:dyDescent="0.2">
      <c r="M217" s="94"/>
      <c r="N217" s="94"/>
      <c r="O217" s="94"/>
      <c r="P217" s="94"/>
      <c r="Q217" s="94"/>
      <c r="R217" s="94"/>
    </row>
    <row r="218" spans="13:18" x14ac:dyDescent="0.2">
      <c r="M218" s="94"/>
      <c r="N218" s="94"/>
      <c r="O218" s="94"/>
      <c r="P218" s="94"/>
      <c r="Q218" s="94"/>
      <c r="R218" s="94"/>
    </row>
    <row r="219" spans="13:18" x14ac:dyDescent="0.2">
      <c r="M219" s="94"/>
      <c r="N219" s="94"/>
      <c r="O219" s="94"/>
      <c r="P219" s="94"/>
      <c r="Q219" s="94"/>
      <c r="R219" s="94"/>
    </row>
    <row r="220" spans="13:18" x14ac:dyDescent="0.2">
      <c r="M220" s="94"/>
      <c r="N220" s="94"/>
      <c r="O220" s="94"/>
      <c r="P220" s="94"/>
      <c r="Q220" s="94"/>
      <c r="R220" s="94"/>
    </row>
    <row r="221" spans="13:18" x14ac:dyDescent="0.2">
      <c r="M221" s="94"/>
      <c r="N221" s="94"/>
      <c r="O221" s="94"/>
      <c r="P221" s="94"/>
      <c r="Q221" s="94"/>
      <c r="R221" s="94"/>
    </row>
    <row r="222" spans="13:18" x14ac:dyDescent="0.2">
      <c r="M222" s="94"/>
      <c r="N222" s="94"/>
      <c r="O222" s="94"/>
      <c r="P222" s="94"/>
      <c r="Q222" s="94"/>
      <c r="R222" s="94"/>
    </row>
    <row r="223" spans="13:18" x14ac:dyDescent="0.2">
      <c r="M223" s="94"/>
      <c r="N223" s="94"/>
      <c r="O223" s="94"/>
      <c r="P223" s="94"/>
      <c r="Q223" s="94"/>
      <c r="R223" s="94"/>
    </row>
    <row r="224" spans="13:18" x14ac:dyDescent="0.2">
      <c r="M224" s="94"/>
      <c r="N224" s="94"/>
      <c r="O224" s="94"/>
      <c r="P224" s="94"/>
      <c r="Q224" s="94"/>
      <c r="R224" s="94"/>
    </row>
    <row r="225" spans="13:18" x14ac:dyDescent="0.2">
      <c r="M225" s="94"/>
      <c r="N225" s="94"/>
      <c r="O225" s="94"/>
      <c r="P225" s="94"/>
      <c r="Q225" s="94"/>
      <c r="R225" s="94"/>
    </row>
    <row r="226" spans="13:18" x14ac:dyDescent="0.2">
      <c r="M226" s="94"/>
      <c r="N226" s="94"/>
      <c r="O226" s="94"/>
      <c r="P226" s="94"/>
      <c r="Q226" s="94"/>
      <c r="R226" s="94"/>
    </row>
    <row r="227" spans="13:18" x14ac:dyDescent="0.2">
      <c r="M227" s="94"/>
      <c r="N227" s="94"/>
      <c r="O227" s="94"/>
      <c r="P227" s="94"/>
      <c r="Q227" s="94"/>
      <c r="R227" s="94"/>
    </row>
    <row r="228" spans="13:18" x14ac:dyDescent="0.2">
      <c r="M228" s="94"/>
      <c r="N228" s="94"/>
      <c r="O228" s="94"/>
      <c r="P228" s="94"/>
      <c r="Q228" s="94"/>
      <c r="R228" s="94"/>
    </row>
    <row r="229" spans="13:18" x14ac:dyDescent="0.2">
      <c r="M229" s="94"/>
      <c r="N229" s="94"/>
      <c r="O229" s="94"/>
      <c r="P229" s="94"/>
      <c r="Q229" s="94"/>
      <c r="R229" s="94"/>
    </row>
    <row r="230" spans="13:18" x14ac:dyDescent="0.2">
      <c r="M230" s="94"/>
      <c r="N230" s="94"/>
      <c r="O230" s="94"/>
      <c r="P230" s="94"/>
      <c r="Q230" s="94"/>
      <c r="R230" s="94"/>
    </row>
    <row r="231" spans="13:18" x14ac:dyDescent="0.2">
      <c r="M231" s="94"/>
      <c r="N231" s="94"/>
      <c r="O231" s="94"/>
      <c r="P231" s="94"/>
      <c r="Q231" s="94"/>
      <c r="R231" s="94"/>
    </row>
    <row r="232" spans="13:18" x14ac:dyDescent="0.2">
      <c r="M232" s="94"/>
      <c r="N232" s="94"/>
      <c r="O232" s="94"/>
      <c r="P232" s="94"/>
      <c r="Q232" s="94"/>
      <c r="R232" s="94"/>
    </row>
    <row r="233" spans="13:18" x14ac:dyDescent="0.2">
      <c r="M233" s="94"/>
      <c r="N233" s="94"/>
      <c r="O233" s="94"/>
      <c r="P233" s="94"/>
      <c r="Q233" s="94"/>
      <c r="R233" s="94"/>
    </row>
    <row r="234" spans="13:18" x14ac:dyDescent="0.2">
      <c r="M234" s="94"/>
      <c r="N234" s="94"/>
      <c r="O234" s="94"/>
      <c r="P234" s="94"/>
      <c r="Q234" s="94"/>
      <c r="R234" s="94"/>
    </row>
    <row r="235" spans="13:18" x14ac:dyDescent="0.2">
      <c r="M235" s="94"/>
      <c r="N235" s="94"/>
      <c r="O235" s="94"/>
      <c r="P235" s="94"/>
      <c r="Q235" s="94"/>
      <c r="R235" s="94"/>
    </row>
    <row r="236" spans="13:18" x14ac:dyDescent="0.2">
      <c r="M236" s="94"/>
      <c r="N236" s="94"/>
      <c r="O236" s="94"/>
      <c r="P236" s="94"/>
      <c r="Q236" s="94"/>
      <c r="R236" s="94"/>
    </row>
    <row r="237" spans="13:18" x14ac:dyDescent="0.2">
      <c r="M237" s="94"/>
      <c r="N237" s="94"/>
      <c r="O237" s="94"/>
      <c r="P237" s="94"/>
      <c r="Q237" s="94"/>
      <c r="R237" s="94"/>
    </row>
    <row r="238" spans="13:18" x14ac:dyDescent="0.2">
      <c r="M238" s="94"/>
      <c r="N238" s="94"/>
      <c r="O238" s="94"/>
      <c r="P238" s="94"/>
      <c r="Q238" s="94"/>
      <c r="R238" s="94"/>
    </row>
    <row r="239" spans="13:18" x14ac:dyDescent="0.2">
      <c r="M239" s="94"/>
      <c r="N239" s="94"/>
      <c r="O239" s="94"/>
      <c r="P239" s="94"/>
      <c r="Q239" s="94"/>
      <c r="R239" s="94"/>
    </row>
    <row r="240" spans="13:18" x14ac:dyDescent="0.2">
      <c r="M240" s="94"/>
      <c r="N240" s="94"/>
      <c r="O240" s="94"/>
      <c r="P240" s="94"/>
      <c r="Q240" s="94"/>
      <c r="R240" s="94"/>
    </row>
    <row r="241" spans="13:18" x14ac:dyDescent="0.2">
      <c r="M241" s="94"/>
      <c r="N241" s="94"/>
      <c r="O241" s="94"/>
      <c r="P241" s="94"/>
      <c r="Q241" s="94"/>
      <c r="R241" s="94"/>
    </row>
    <row r="242" spans="13:18" x14ac:dyDescent="0.2">
      <c r="M242" s="94"/>
      <c r="N242" s="94"/>
      <c r="O242" s="94"/>
      <c r="P242" s="94"/>
      <c r="Q242" s="94"/>
      <c r="R242" s="94"/>
    </row>
    <row r="243" spans="13:18" x14ac:dyDescent="0.2">
      <c r="M243" s="94"/>
      <c r="N243" s="94"/>
      <c r="O243" s="94"/>
      <c r="P243" s="94"/>
      <c r="Q243" s="94"/>
      <c r="R243" s="94"/>
    </row>
    <row r="244" spans="13:18" x14ac:dyDescent="0.2">
      <c r="M244" s="94"/>
      <c r="N244" s="94"/>
      <c r="O244" s="94"/>
      <c r="P244" s="94"/>
      <c r="Q244" s="94"/>
      <c r="R244" s="94"/>
    </row>
    <row r="245" spans="13:18" x14ac:dyDescent="0.2">
      <c r="M245" s="94"/>
      <c r="N245" s="94"/>
      <c r="O245" s="94"/>
      <c r="P245" s="94"/>
      <c r="Q245" s="94"/>
      <c r="R245" s="94"/>
    </row>
    <row r="246" spans="13:18" x14ac:dyDescent="0.2">
      <c r="M246" s="94"/>
      <c r="N246" s="94"/>
      <c r="O246" s="94"/>
      <c r="P246" s="94"/>
      <c r="Q246" s="94"/>
      <c r="R246" s="94"/>
    </row>
    <row r="247" spans="13:18" x14ac:dyDescent="0.2">
      <c r="M247" s="94"/>
      <c r="N247" s="94"/>
      <c r="O247" s="94"/>
      <c r="P247" s="94"/>
      <c r="Q247" s="94"/>
      <c r="R247" s="94"/>
    </row>
    <row r="248" spans="13:18" x14ac:dyDescent="0.2">
      <c r="M248" s="94"/>
      <c r="N248" s="94"/>
      <c r="O248" s="94"/>
      <c r="P248" s="94"/>
      <c r="Q248" s="94"/>
      <c r="R248" s="94"/>
    </row>
    <row r="249" spans="13:18" x14ac:dyDescent="0.2">
      <c r="M249" s="94"/>
      <c r="N249" s="94"/>
      <c r="O249" s="94"/>
      <c r="P249" s="94"/>
      <c r="Q249" s="94"/>
      <c r="R249" s="94"/>
    </row>
    <row r="250" spans="13:18" x14ac:dyDescent="0.2">
      <c r="M250" s="94"/>
      <c r="N250" s="94"/>
      <c r="O250" s="94"/>
      <c r="P250" s="94"/>
      <c r="Q250" s="94"/>
      <c r="R250" s="94"/>
    </row>
    <row r="251" spans="13:18" x14ac:dyDescent="0.2">
      <c r="M251" s="94"/>
      <c r="N251" s="94"/>
      <c r="O251" s="94"/>
      <c r="P251" s="94"/>
      <c r="Q251" s="94"/>
      <c r="R251" s="94"/>
    </row>
    <row r="252" spans="13:18" x14ac:dyDescent="0.2">
      <c r="M252" s="94"/>
      <c r="N252" s="94"/>
      <c r="O252" s="94"/>
      <c r="P252" s="94"/>
      <c r="Q252" s="94"/>
      <c r="R252" s="94"/>
    </row>
    <row r="253" spans="13:18" x14ac:dyDescent="0.2">
      <c r="M253" s="94"/>
      <c r="N253" s="94"/>
      <c r="O253" s="94"/>
      <c r="P253" s="94"/>
      <c r="Q253" s="94"/>
      <c r="R253" s="94"/>
    </row>
    <row r="254" spans="13:18" x14ac:dyDescent="0.2">
      <c r="M254" s="94"/>
      <c r="N254" s="94"/>
      <c r="O254" s="94"/>
      <c r="P254" s="94"/>
      <c r="Q254" s="94"/>
      <c r="R254" s="94"/>
    </row>
    <row r="255" spans="13:18" x14ac:dyDescent="0.2">
      <c r="M255" s="94"/>
      <c r="N255" s="94"/>
      <c r="O255" s="94"/>
      <c r="P255" s="94"/>
      <c r="Q255" s="94"/>
      <c r="R255" s="94"/>
    </row>
    <row r="256" spans="13:18" x14ac:dyDescent="0.2">
      <c r="M256" s="94"/>
      <c r="N256" s="94"/>
      <c r="O256" s="94"/>
      <c r="P256" s="94"/>
      <c r="Q256" s="94"/>
      <c r="R256" s="94"/>
    </row>
    <row r="257" spans="13:18" x14ac:dyDescent="0.2">
      <c r="M257" s="94"/>
      <c r="N257" s="94"/>
      <c r="O257" s="94"/>
      <c r="P257" s="94"/>
      <c r="Q257" s="94"/>
      <c r="R257" s="94"/>
    </row>
    <row r="258" spans="13:18" x14ac:dyDescent="0.2">
      <c r="M258" s="94"/>
      <c r="N258" s="94"/>
      <c r="O258" s="94"/>
      <c r="P258" s="94"/>
      <c r="Q258" s="94"/>
      <c r="R258" s="94"/>
    </row>
    <row r="259" spans="13:18" x14ac:dyDescent="0.2">
      <c r="M259" s="94"/>
      <c r="N259" s="94"/>
      <c r="O259" s="94"/>
      <c r="P259" s="94"/>
      <c r="Q259" s="94"/>
      <c r="R259" s="94"/>
    </row>
    <row r="260" spans="13:18" x14ac:dyDescent="0.2">
      <c r="M260" s="94"/>
      <c r="N260" s="94"/>
      <c r="O260" s="94"/>
      <c r="P260" s="94"/>
      <c r="Q260" s="94"/>
      <c r="R260" s="94"/>
    </row>
    <row r="261" spans="13:18" x14ac:dyDescent="0.2">
      <c r="M261" s="94"/>
      <c r="N261" s="94"/>
      <c r="O261" s="94"/>
      <c r="P261" s="94"/>
      <c r="Q261" s="94"/>
      <c r="R261" s="94"/>
    </row>
    <row r="262" spans="13:18" x14ac:dyDescent="0.2">
      <c r="M262" s="94"/>
      <c r="N262" s="94"/>
      <c r="O262" s="94"/>
      <c r="P262" s="94"/>
      <c r="Q262" s="94"/>
      <c r="R262" s="94"/>
    </row>
    <row r="263" spans="13:18" x14ac:dyDescent="0.2">
      <c r="M263" s="94"/>
      <c r="N263" s="94"/>
      <c r="O263" s="94"/>
      <c r="P263" s="94"/>
      <c r="Q263" s="94"/>
      <c r="R263" s="94"/>
    </row>
    <row r="264" spans="13:18" x14ac:dyDescent="0.2">
      <c r="M264" s="94"/>
      <c r="N264" s="94"/>
      <c r="O264" s="94"/>
      <c r="P264" s="94"/>
      <c r="Q264" s="94"/>
      <c r="R264" s="94"/>
    </row>
    <row r="265" spans="13:18" x14ac:dyDescent="0.2">
      <c r="M265" s="94"/>
      <c r="N265" s="94"/>
      <c r="O265" s="94"/>
      <c r="P265" s="94"/>
      <c r="Q265" s="94"/>
      <c r="R265" s="94"/>
    </row>
    <row r="266" spans="13:18" x14ac:dyDescent="0.2">
      <c r="M266" s="94"/>
      <c r="N266" s="94"/>
      <c r="O266" s="94"/>
      <c r="P266" s="94"/>
      <c r="Q266" s="94"/>
      <c r="R266" s="94"/>
    </row>
    <row r="267" spans="13:18" x14ac:dyDescent="0.2">
      <c r="M267" s="94"/>
      <c r="N267" s="94"/>
      <c r="O267" s="94"/>
      <c r="P267" s="94"/>
      <c r="Q267" s="94"/>
      <c r="R267" s="94"/>
    </row>
    <row r="268" spans="13:18" x14ac:dyDescent="0.2">
      <c r="M268" s="94"/>
      <c r="N268" s="94"/>
      <c r="O268" s="94"/>
      <c r="P268" s="94"/>
      <c r="Q268" s="94"/>
      <c r="R268" s="94"/>
    </row>
    <row r="269" spans="13:18" x14ac:dyDescent="0.2">
      <c r="M269" s="94"/>
      <c r="N269" s="94"/>
      <c r="O269" s="94"/>
      <c r="P269" s="94"/>
      <c r="Q269" s="94"/>
      <c r="R269" s="94"/>
    </row>
    <row r="270" spans="13:18" x14ac:dyDescent="0.2">
      <c r="M270" s="94"/>
      <c r="N270" s="94"/>
      <c r="O270" s="94"/>
      <c r="P270" s="94"/>
      <c r="Q270" s="94"/>
      <c r="R270" s="94"/>
    </row>
    <row r="271" spans="13:18" x14ac:dyDescent="0.2">
      <c r="M271" s="94"/>
      <c r="N271" s="94"/>
      <c r="O271" s="94"/>
      <c r="P271" s="94"/>
      <c r="Q271" s="94"/>
      <c r="R271" s="94"/>
    </row>
    <row r="272" spans="13:18" x14ac:dyDescent="0.2">
      <c r="M272" s="94"/>
      <c r="N272" s="94"/>
      <c r="O272" s="94"/>
      <c r="P272" s="94"/>
      <c r="Q272" s="94"/>
      <c r="R272" s="94"/>
    </row>
    <row r="273" spans="13:18" x14ac:dyDescent="0.2">
      <c r="M273" s="94"/>
      <c r="N273" s="94"/>
      <c r="O273" s="94"/>
      <c r="P273" s="94"/>
      <c r="Q273" s="94"/>
      <c r="R273" s="94"/>
    </row>
    <row r="274" spans="13:18" x14ac:dyDescent="0.2">
      <c r="M274" s="94"/>
      <c r="N274" s="94"/>
      <c r="O274" s="94"/>
      <c r="P274" s="94"/>
      <c r="Q274" s="94"/>
      <c r="R274" s="94"/>
    </row>
    <row r="275" spans="13:18" x14ac:dyDescent="0.2">
      <c r="M275" s="94"/>
      <c r="N275" s="94"/>
      <c r="O275" s="94"/>
      <c r="P275" s="94"/>
      <c r="Q275" s="94"/>
      <c r="R275" s="94"/>
    </row>
    <row r="276" spans="13:18" x14ac:dyDescent="0.2">
      <c r="M276" s="94"/>
      <c r="N276" s="94"/>
      <c r="O276" s="94"/>
      <c r="P276" s="94"/>
      <c r="Q276" s="94"/>
      <c r="R276" s="94"/>
    </row>
    <row r="277" spans="13:18" x14ac:dyDescent="0.2">
      <c r="M277" s="94"/>
      <c r="N277" s="94"/>
      <c r="O277" s="94"/>
      <c r="P277" s="94"/>
      <c r="Q277" s="94"/>
      <c r="R277" s="94"/>
    </row>
    <row r="278" spans="13:18" x14ac:dyDescent="0.2">
      <c r="M278" s="94"/>
      <c r="N278" s="94"/>
      <c r="O278" s="94"/>
      <c r="P278" s="94"/>
      <c r="Q278" s="94"/>
      <c r="R278" s="94"/>
    </row>
    <row r="279" spans="13:18" x14ac:dyDescent="0.2">
      <c r="M279" s="94"/>
      <c r="N279" s="94"/>
      <c r="O279" s="94"/>
      <c r="P279" s="94"/>
      <c r="Q279" s="94"/>
      <c r="R279" s="94"/>
    </row>
    <row r="280" spans="13:18" x14ac:dyDescent="0.2">
      <c r="M280" s="94"/>
      <c r="N280" s="94"/>
      <c r="O280" s="94"/>
      <c r="P280" s="94"/>
      <c r="Q280" s="94"/>
      <c r="R280" s="94"/>
    </row>
    <row r="281" spans="13:18" x14ac:dyDescent="0.2">
      <c r="M281" s="94"/>
      <c r="N281" s="94"/>
      <c r="O281" s="94"/>
      <c r="P281" s="94"/>
      <c r="Q281" s="94"/>
      <c r="R281" s="94"/>
    </row>
    <row r="282" spans="13:18" x14ac:dyDescent="0.2">
      <c r="M282" s="94"/>
      <c r="N282" s="94"/>
      <c r="O282" s="94"/>
      <c r="P282" s="94"/>
      <c r="Q282" s="94"/>
      <c r="R282" s="94"/>
    </row>
    <row r="283" spans="13:18" x14ac:dyDescent="0.2">
      <c r="M283" s="94"/>
      <c r="N283" s="94"/>
      <c r="O283" s="94"/>
      <c r="P283" s="94"/>
      <c r="Q283" s="94"/>
      <c r="R283" s="94"/>
    </row>
    <row r="284" spans="13:18" x14ac:dyDescent="0.2">
      <c r="M284" s="94"/>
      <c r="N284" s="94"/>
      <c r="O284" s="94"/>
      <c r="P284" s="94"/>
      <c r="Q284" s="94"/>
      <c r="R284" s="94"/>
    </row>
    <row r="285" spans="13:18" x14ac:dyDescent="0.2">
      <c r="M285" s="94"/>
      <c r="N285" s="94"/>
      <c r="O285" s="94"/>
      <c r="P285" s="94"/>
      <c r="Q285" s="94"/>
      <c r="R285" s="94"/>
    </row>
    <row r="286" spans="13:18" x14ac:dyDescent="0.2">
      <c r="M286" s="94"/>
      <c r="N286" s="94"/>
      <c r="O286" s="94"/>
      <c r="P286" s="94"/>
      <c r="Q286" s="94"/>
      <c r="R286" s="94"/>
    </row>
    <row r="287" spans="13:18" x14ac:dyDescent="0.2">
      <c r="M287" s="94"/>
      <c r="N287" s="94"/>
      <c r="O287" s="94"/>
      <c r="P287" s="94"/>
      <c r="Q287" s="94"/>
      <c r="R287" s="94"/>
    </row>
    <row r="288" spans="13:18" x14ac:dyDescent="0.2">
      <c r="M288" s="94"/>
      <c r="N288" s="94"/>
      <c r="O288" s="94"/>
      <c r="P288" s="94"/>
      <c r="Q288" s="94"/>
      <c r="R288" s="94"/>
    </row>
    <row r="289" spans="13:18" x14ac:dyDescent="0.2">
      <c r="M289" s="94"/>
      <c r="N289" s="94"/>
      <c r="O289" s="94"/>
      <c r="P289" s="94"/>
      <c r="Q289" s="94"/>
      <c r="R289" s="94"/>
    </row>
    <row r="290" spans="13:18" x14ac:dyDescent="0.2">
      <c r="M290" s="94"/>
      <c r="N290" s="94"/>
      <c r="O290" s="94"/>
      <c r="P290" s="94"/>
      <c r="Q290" s="94"/>
      <c r="R290" s="94"/>
    </row>
    <row r="291" spans="13:18" x14ac:dyDescent="0.2">
      <c r="M291" s="94"/>
      <c r="N291" s="94"/>
      <c r="O291" s="94"/>
      <c r="P291" s="94"/>
      <c r="Q291" s="94"/>
      <c r="R291" s="94"/>
    </row>
    <row r="292" spans="13:18" x14ac:dyDescent="0.2">
      <c r="M292" s="94"/>
      <c r="N292" s="94"/>
      <c r="O292" s="94"/>
      <c r="P292" s="94"/>
      <c r="Q292" s="94"/>
      <c r="R292" s="94"/>
    </row>
    <row r="293" spans="13:18" x14ac:dyDescent="0.2">
      <c r="M293" s="94"/>
      <c r="N293" s="94"/>
      <c r="O293" s="94"/>
      <c r="P293" s="94"/>
      <c r="Q293" s="94"/>
      <c r="R293" s="94"/>
    </row>
    <row r="294" spans="13:18" x14ac:dyDescent="0.2">
      <c r="M294" s="94"/>
      <c r="N294" s="94"/>
      <c r="O294" s="94"/>
      <c r="P294" s="94"/>
      <c r="Q294" s="94"/>
      <c r="R294" s="94"/>
    </row>
    <row r="295" spans="13:18" x14ac:dyDescent="0.2">
      <c r="M295" s="94"/>
      <c r="N295" s="94"/>
      <c r="O295" s="94"/>
      <c r="P295" s="94"/>
      <c r="Q295" s="94"/>
      <c r="R295" s="94"/>
    </row>
    <row r="296" spans="13:18" x14ac:dyDescent="0.2">
      <c r="M296" s="94"/>
      <c r="N296" s="94"/>
      <c r="O296" s="94"/>
      <c r="P296" s="94"/>
      <c r="Q296" s="94"/>
      <c r="R296" s="94"/>
    </row>
    <row r="297" spans="13:18" x14ac:dyDescent="0.2">
      <c r="M297" s="94"/>
      <c r="N297" s="94"/>
      <c r="O297" s="94"/>
      <c r="P297" s="94"/>
      <c r="Q297" s="94"/>
      <c r="R297" s="94"/>
    </row>
    <row r="298" spans="13:18" x14ac:dyDescent="0.2">
      <c r="M298" s="94"/>
      <c r="N298" s="94"/>
      <c r="O298" s="94"/>
      <c r="P298" s="94"/>
      <c r="Q298" s="94"/>
      <c r="R298" s="94"/>
    </row>
    <row r="299" spans="13:18" x14ac:dyDescent="0.2">
      <c r="M299" s="94"/>
      <c r="N299" s="94"/>
      <c r="O299" s="94"/>
      <c r="P299" s="94"/>
      <c r="Q299" s="94"/>
      <c r="R299" s="94"/>
    </row>
    <row r="300" spans="13:18" x14ac:dyDescent="0.2">
      <c r="M300" s="94"/>
      <c r="N300" s="94"/>
      <c r="O300" s="94"/>
      <c r="P300" s="94"/>
      <c r="Q300" s="94"/>
      <c r="R300" s="94"/>
    </row>
    <row r="301" spans="13:18" x14ac:dyDescent="0.2">
      <c r="M301" s="94"/>
      <c r="N301" s="94"/>
      <c r="O301" s="94"/>
      <c r="P301" s="94"/>
      <c r="Q301" s="94"/>
      <c r="R301" s="94"/>
    </row>
    <row r="302" spans="13:18" x14ac:dyDescent="0.2">
      <c r="M302" s="94"/>
      <c r="N302" s="94"/>
      <c r="O302" s="94"/>
      <c r="P302" s="94"/>
      <c r="Q302" s="94"/>
      <c r="R302" s="94"/>
    </row>
    <row r="303" spans="13:18" x14ac:dyDescent="0.2">
      <c r="M303" s="94"/>
      <c r="N303" s="94"/>
      <c r="O303" s="94"/>
      <c r="P303" s="94"/>
      <c r="Q303" s="94"/>
      <c r="R303" s="94"/>
    </row>
    <row r="304" spans="13:18" x14ac:dyDescent="0.2">
      <c r="M304" s="94"/>
      <c r="N304" s="94"/>
      <c r="O304" s="94"/>
      <c r="P304" s="94"/>
      <c r="Q304" s="94"/>
      <c r="R304" s="94"/>
    </row>
    <row r="305" spans="13:18" x14ac:dyDescent="0.2">
      <c r="M305" s="94"/>
      <c r="N305" s="94"/>
      <c r="O305" s="94"/>
      <c r="P305" s="94"/>
      <c r="Q305" s="94"/>
      <c r="R305" s="94"/>
    </row>
    <row r="306" spans="13:18" x14ac:dyDescent="0.2">
      <c r="M306" s="94"/>
      <c r="N306" s="94"/>
      <c r="O306" s="94"/>
      <c r="P306" s="94"/>
      <c r="Q306" s="94"/>
      <c r="R306" s="94"/>
    </row>
    <row r="307" spans="13:18" x14ac:dyDescent="0.2">
      <c r="M307" s="94"/>
      <c r="N307" s="94"/>
      <c r="O307" s="94"/>
      <c r="P307" s="94"/>
      <c r="Q307" s="94"/>
      <c r="R307" s="94"/>
    </row>
    <row r="308" spans="13:18" x14ac:dyDescent="0.2">
      <c r="M308" s="94"/>
      <c r="N308" s="94"/>
      <c r="O308" s="94"/>
      <c r="P308" s="94"/>
      <c r="Q308" s="94"/>
      <c r="R308" s="94"/>
    </row>
    <row r="309" spans="13:18" x14ac:dyDescent="0.2">
      <c r="M309" s="94"/>
      <c r="N309" s="94"/>
      <c r="O309" s="94"/>
      <c r="P309" s="94"/>
      <c r="Q309" s="94"/>
      <c r="R309" s="94"/>
    </row>
    <row r="310" spans="13:18" x14ac:dyDescent="0.2">
      <c r="M310" s="94"/>
      <c r="N310" s="94"/>
      <c r="O310" s="94"/>
      <c r="P310" s="94"/>
      <c r="Q310" s="94"/>
      <c r="R310" s="94"/>
    </row>
    <row r="311" spans="13:18" x14ac:dyDescent="0.2">
      <c r="M311" s="94"/>
      <c r="N311" s="94"/>
      <c r="O311" s="94"/>
      <c r="P311" s="94"/>
      <c r="Q311" s="94"/>
      <c r="R311" s="94"/>
    </row>
    <row r="312" spans="13:18" x14ac:dyDescent="0.2">
      <c r="M312" s="94"/>
      <c r="N312" s="94"/>
      <c r="O312" s="94"/>
      <c r="P312" s="94"/>
      <c r="Q312" s="94"/>
      <c r="R312" s="94"/>
    </row>
    <row r="313" spans="13:18" x14ac:dyDescent="0.2">
      <c r="M313" s="94"/>
      <c r="N313" s="94"/>
      <c r="O313" s="94"/>
      <c r="P313" s="94"/>
      <c r="Q313" s="94"/>
      <c r="R313" s="94"/>
    </row>
    <row r="314" spans="13:18" x14ac:dyDescent="0.2">
      <c r="M314" s="94"/>
      <c r="N314" s="94"/>
      <c r="O314" s="94"/>
      <c r="P314" s="94"/>
      <c r="Q314" s="94"/>
      <c r="R314" s="94"/>
    </row>
    <row r="315" spans="13:18" x14ac:dyDescent="0.2">
      <c r="M315" s="94"/>
      <c r="N315" s="94"/>
      <c r="O315" s="94"/>
      <c r="P315" s="94"/>
      <c r="Q315" s="94"/>
      <c r="R315" s="94"/>
    </row>
    <row r="316" spans="13:18" x14ac:dyDescent="0.2">
      <c r="M316" s="94"/>
      <c r="N316" s="94"/>
      <c r="O316" s="94"/>
      <c r="P316" s="94"/>
      <c r="Q316" s="94"/>
      <c r="R316" s="94"/>
    </row>
    <row r="317" spans="13:18" x14ac:dyDescent="0.2">
      <c r="M317" s="94"/>
      <c r="N317" s="94"/>
      <c r="O317" s="94"/>
      <c r="P317" s="94"/>
      <c r="Q317" s="94"/>
      <c r="R317" s="94"/>
    </row>
    <row r="318" spans="13:18" x14ac:dyDescent="0.2">
      <c r="M318" s="94"/>
      <c r="N318" s="94"/>
      <c r="O318" s="94"/>
      <c r="P318" s="94"/>
      <c r="Q318" s="94"/>
      <c r="R318" s="94"/>
    </row>
    <row r="319" spans="13:18" x14ac:dyDescent="0.2">
      <c r="M319" s="94"/>
      <c r="N319" s="94"/>
      <c r="O319" s="94"/>
      <c r="P319" s="94"/>
      <c r="Q319" s="94"/>
      <c r="R319" s="94"/>
    </row>
    <row r="320" spans="13:18" x14ac:dyDescent="0.2">
      <c r="M320" s="94"/>
      <c r="N320" s="94"/>
      <c r="O320" s="94"/>
      <c r="P320" s="94"/>
      <c r="Q320" s="94"/>
      <c r="R320" s="94"/>
    </row>
    <row r="321" spans="13:18" x14ac:dyDescent="0.2">
      <c r="M321" s="94"/>
      <c r="N321" s="94"/>
      <c r="O321" s="94"/>
      <c r="P321" s="94"/>
      <c r="Q321" s="94"/>
      <c r="R321" s="94"/>
    </row>
    <row r="322" spans="13:18" x14ac:dyDescent="0.2">
      <c r="M322" s="94"/>
      <c r="N322" s="94"/>
      <c r="O322" s="94"/>
      <c r="P322" s="94"/>
      <c r="Q322" s="94"/>
      <c r="R322" s="94"/>
    </row>
    <row r="323" spans="13:18" x14ac:dyDescent="0.2">
      <c r="M323" s="94"/>
      <c r="N323" s="94"/>
      <c r="O323" s="94"/>
      <c r="P323" s="94"/>
      <c r="Q323" s="94"/>
      <c r="R323" s="94"/>
    </row>
    <row r="324" spans="13:18" x14ac:dyDescent="0.2">
      <c r="M324" s="94"/>
      <c r="N324" s="94"/>
      <c r="O324" s="94"/>
      <c r="P324" s="94"/>
      <c r="Q324" s="94"/>
      <c r="R324" s="94"/>
    </row>
    <row r="325" spans="13:18" x14ac:dyDescent="0.2">
      <c r="M325" s="94"/>
      <c r="N325" s="94"/>
      <c r="O325" s="94"/>
      <c r="P325" s="94"/>
      <c r="Q325" s="94"/>
      <c r="R325" s="94"/>
    </row>
    <row r="326" spans="13:18" x14ac:dyDescent="0.2">
      <c r="M326" s="94"/>
      <c r="N326" s="94"/>
      <c r="O326" s="94"/>
      <c r="P326" s="94"/>
      <c r="Q326" s="94"/>
      <c r="R326" s="94"/>
    </row>
    <row r="327" spans="13:18" x14ac:dyDescent="0.2">
      <c r="M327" s="94"/>
      <c r="N327" s="94"/>
      <c r="O327" s="94"/>
      <c r="P327" s="94"/>
      <c r="Q327" s="94"/>
      <c r="R327" s="94"/>
    </row>
    <row r="328" spans="13:18" x14ac:dyDescent="0.2">
      <c r="M328" s="94"/>
      <c r="N328" s="94"/>
      <c r="O328" s="94"/>
      <c r="P328" s="94"/>
      <c r="Q328" s="94"/>
      <c r="R328" s="94"/>
    </row>
    <row r="329" spans="13:18" x14ac:dyDescent="0.2">
      <c r="M329" s="94"/>
      <c r="N329" s="94"/>
      <c r="O329" s="94"/>
      <c r="P329" s="94"/>
      <c r="Q329" s="94"/>
      <c r="R329" s="94"/>
    </row>
    <row r="330" spans="13:18" x14ac:dyDescent="0.2">
      <c r="M330" s="94"/>
      <c r="N330" s="94"/>
      <c r="O330" s="94"/>
      <c r="P330" s="94"/>
      <c r="Q330" s="94"/>
      <c r="R330" s="94"/>
    </row>
    <row r="331" spans="13:18" x14ac:dyDescent="0.2">
      <c r="M331" s="94"/>
      <c r="N331" s="94"/>
      <c r="O331" s="94"/>
      <c r="P331" s="94"/>
      <c r="Q331" s="94"/>
      <c r="R331" s="94"/>
    </row>
    <row r="332" spans="13:18" x14ac:dyDescent="0.2">
      <c r="M332" s="94"/>
      <c r="N332" s="94"/>
      <c r="O332" s="94"/>
      <c r="P332" s="94"/>
      <c r="Q332" s="94"/>
      <c r="R332" s="94"/>
    </row>
    <row r="333" spans="13:18" x14ac:dyDescent="0.2">
      <c r="M333" s="94"/>
      <c r="N333" s="94"/>
      <c r="O333" s="94"/>
      <c r="P333" s="94"/>
      <c r="Q333" s="94"/>
      <c r="R333" s="94"/>
    </row>
    <row r="334" spans="13:18" x14ac:dyDescent="0.2">
      <c r="M334" s="94"/>
      <c r="N334" s="94"/>
      <c r="O334" s="94"/>
      <c r="P334" s="94"/>
      <c r="Q334" s="94"/>
      <c r="R334" s="94"/>
    </row>
    <row r="335" spans="13:18" x14ac:dyDescent="0.2">
      <c r="M335" s="94"/>
      <c r="N335" s="94"/>
      <c r="O335" s="94"/>
      <c r="P335" s="94"/>
      <c r="Q335" s="94"/>
      <c r="R335" s="94"/>
    </row>
    <row r="336" spans="13:18" x14ac:dyDescent="0.2">
      <c r="M336" s="94"/>
      <c r="N336" s="94"/>
      <c r="O336" s="94"/>
      <c r="P336" s="94"/>
      <c r="Q336" s="94"/>
      <c r="R336" s="94"/>
    </row>
    <row r="337" spans="13:18" x14ac:dyDescent="0.2">
      <c r="M337" s="94"/>
      <c r="N337" s="94"/>
      <c r="O337" s="94"/>
      <c r="P337" s="94"/>
      <c r="Q337" s="94"/>
      <c r="R337" s="94"/>
    </row>
    <row r="338" spans="13:18" x14ac:dyDescent="0.2">
      <c r="M338" s="94"/>
      <c r="N338" s="94"/>
      <c r="O338" s="94"/>
      <c r="P338" s="94"/>
      <c r="Q338" s="94"/>
      <c r="R338" s="94"/>
    </row>
    <row r="339" spans="13:18" x14ac:dyDescent="0.2">
      <c r="M339" s="94"/>
      <c r="N339" s="94"/>
      <c r="O339" s="94"/>
      <c r="P339" s="94"/>
      <c r="Q339" s="94"/>
      <c r="R339" s="94"/>
    </row>
    <row r="340" spans="13:18" x14ac:dyDescent="0.2">
      <c r="M340" s="94"/>
      <c r="N340" s="94"/>
      <c r="O340" s="94"/>
      <c r="P340" s="94"/>
      <c r="Q340" s="94"/>
      <c r="R340" s="94"/>
    </row>
    <row r="341" spans="13:18" x14ac:dyDescent="0.2">
      <c r="M341" s="94"/>
      <c r="N341" s="94"/>
      <c r="O341" s="94"/>
      <c r="P341" s="94"/>
      <c r="Q341" s="94"/>
      <c r="R341" s="94"/>
    </row>
    <row r="342" spans="13:18" x14ac:dyDescent="0.2">
      <c r="M342" s="94"/>
      <c r="N342" s="94"/>
      <c r="O342" s="94"/>
      <c r="P342" s="94"/>
      <c r="Q342" s="94"/>
      <c r="R342" s="94"/>
    </row>
    <row r="343" spans="13:18" x14ac:dyDescent="0.2">
      <c r="M343" s="94"/>
      <c r="N343" s="94"/>
      <c r="O343" s="94"/>
      <c r="P343" s="94"/>
      <c r="Q343" s="94"/>
      <c r="R343" s="94"/>
    </row>
    <row r="344" spans="13:18" x14ac:dyDescent="0.2">
      <c r="M344" s="94"/>
      <c r="N344" s="94"/>
      <c r="O344" s="94"/>
      <c r="P344" s="94"/>
      <c r="Q344" s="94"/>
      <c r="R344" s="94"/>
    </row>
    <row r="345" spans="13:18" x14ac:dyDescent="0.2">
      <c r="M345" s="94"/>
      <c r="N345" s="94"/>
      <c r="O345" s="94"/>
      <c r="P345" s="94"/>
      <c r="Q345" s="94"/>
      <c r="R345" s="94"/>
    </row>
    <row r="346" spans="13:18" x14ac:dyDescent="0.2">
      <c r="M346" s="94"/>
      <c r="N346" s="94"/>
      <c r="O346" s="94"/>
      <c r="P346" s="94"/>
      <c r="Q346" s="94"/>
      <c r="R346" s="94"/>
    </row>
    <row r="347" spans="13:18" x14ac:dyDescent="0.2">
      <c r="M347" s="94"/>
      <c r="N347" s="94"/>
      <c r="O347" s="94"/>
      <c r="P347" s="94"/>
      <c r="Q347" s="94"/>
      <c r="R347" s="94"/>
    </row>
    <row r="348" spans="13:18" x14ac:dyDescent="0.2">
      <c r="M348" s="94"/>
      <c r="N348" s="94"/>
      <c r="O348" s="94"/>
      <c r="P348" s="94"/>
      <c r="Q348" s="94"/>
      <c r="R348" s="94"/>
    </row>
    <row r="349" spans="13:18" x14ac:dyDescent="0.2">
      <c r="M349" s="94"/>
      <c r="N349" s="94"/>
      <c r="O349" s="94"/>
      <c r="P349" s="94"/>
      <c r="Q349" s="94"/>
      <c r="R349" s="94"/>
    </row>
    <row r="350" spans="13:18" x14ac:dyDescent="0.2">
      <c r="M350" s="94"/>
      <c r="N350" s="94"/>
      <c r="O350" s="94"/>
      <c r="P350" s="94"/>
      <c r="Q350" s="94"/>
      <c r="R350" s="94"/>
    </row>
    <row r="351" spans="13:18" x14ac:dyDescent="0.2">
      <c r="M351" s="94"/>
      <c r="N351" s="94"/>
      <c r="O351" s="94"/>
      <c r="P351" s="94"/>
      <c r="Q351" s="94"/>
      <c r="R351" s="94"/>
    </row>
    <row r="352" spans="13:18" x14ac:dyDescent="0.2">
      <c r="M352" s="94"/>
      <c r="N352" s="94"/>
      <c r="O352" s="94"/>
      <c r="P352" s="94"/>
      <c r="Q352" s="94"/>
      <c r="R352" s="94"/>
    </row>
    <row r="353" spans="13:18" x14ac:dyDescent="0.2">
      <c r="M353" s="94"/>
      <c r="N353" s="94"/>
      <c r="O353" s="94"/>
      <c r="P353" s="94"/>
      <c r="Q353" s="94"/>
      <c r="R353" s="94"/>
    </row>
    <row r="354" spans="13:18" x14ac:dyDescent="0.2">
      <c r="M354" s="94"/>
      <c r="N354" s="94"/>
      <c r="O354" s="94"/>
      <c r="P354" s="94"/>
      <c r="Q354" s="94"/>
      <c r="R354" s="94"/>
    </row>
    <row r="355" spans="13:18" x14ac:dyDescent="0.2">
      <c r="M355" s="94"/>
      <c r="N355" s="94"/>
      <c r="O355" s="94"/>
      <c r="P355" s="94"/>
      <c r="Q355" s="94"/>
      <c r="R355" s="94"/>
    </row>
    <row r="356" spans="13:18" x14ac:dyDescent="0.2">
      <c r="M356" s="94"/>
      <c r="N356" s="94"/>
      <c r="O356" s="94"/>
      <c r="P356" s="94"/>
      <c r="Q356" s="94"/>
      <c r="R356" s="94"/>
    </row>
    <row r="357" spans="13:18" x14ac:dyDescent="0.2">
      <c r="M357" s="94"/>
      <c r="N357" s="94"/>
      <c r="O357" s="94"/>
      <c r="P357" s="94"/>
      <c r="Q357" s="94"/>
      <c r="R357" s="94"/>
    </row>
    <row r="358" spans="13:18" x14ac:dyDescent="0.2">
      <c r="M358" s="94"/>
      <c r="N358" s="94"/>
      <c r="O358" s="94"/>
      <c r="P358" s="94"/>
      <c r="Q358" s="94"/>
      <c r="R358" s="94"/>
    </row>
    <row r="359" spans="13:18" x14ac:dyDescent="0.2">
      <c r="M359" s="94"/>
      <c r="N359" s="94"/>
      <c r="O359" s="94"/>
      <c r="P359" s="94"/>
      <c r="Q359" s="94"/>
      <c r="R359" s="94"/>
    </row>
    <row r="360" spans="13:18" x14ac:dyDescent="0.2">
      <c r="M360" s="94"/>
      <c r="N360" s="94"/>
      <c r="O360" s="94"/>
      <c r="P360" s="94"/>
      <c r="Q360" s="94"/>
      <c r="R360" s="94"/>
    </row>
    <row r="361" spans="13:18" x14ac:dyDescent="0.2">
      <c r="M361" s="94"/>
      <c r="N361" s="94"/>
      <c r="O361" s="94"/>
      <c r="P361" s="94"/>
      <c r="Q361" s="94"/>
      <c r="R361" s="94"/>
    </row>
    <row r="362" spans="13:18" x14ac:dyDescent="0.2">
      <c r="M362" s="94"/>
      <c r="N362" s="94"/>
      <c r="O362" s="94"/>
      <c r="P362" s="94"/>
      <c r="Q362" s="94"/>
      <c r="R362" s="94"/>
    </row>
    <row r="363" spans="13:18" x14ac:dyDescent="0.2">
      <c r="M363" s="94"/>
      <c r="N363" s="94"/>
      <c r="O363" s="94"/>
      <c r="P363" s="94"/>
      <c r="Q363" s="94"/>
      <c r="R363" s="94"/>
    </row>
    <row r="364" spans="13:18" x14ac:dyDescent="0.2">
      <c r="M364" s="94"/>
      <c r="N364" s="94"/>
      <c r="O364" s="94"/>
      <c r="P364" s="94"/>
      <c r="Q364" s="94"/>
      <c r="R364" s="94"/>
    </row>
    <row r="365" spans="13:18" x14ac:dyDescent="0.2">
      <c r="M365" s="94"/>
      <c r="N365" s="94"/>
      <c r="O365" s="94"/>
      <c r="P365" s="94"/>
      <c r="Q365" s="94"/>
      <c r="R365" s="94"/>
    </row>
    <row r="366" spans="13:18" x14ac:dyDescent="0.2">
      <c r="M366" s="94"/>
      <c r="N366" s="94"/>
      <c r="O366" s="94"/>
      <c r="P366" s="94"/>
      <c r="Q366" s="94"/>
      <c r="R366" s="94"/>
    </row>
    <row r="367" spans="13:18" x14ac:dyDescent="0.2">
      <c r="M367" s="94"/>
      <c r="N367" s="94"/>
      <c r="O367" s="94"/>
      <c r="P367" s="94"/>
      <c r="Q367" s="94"/>
      <c r="R367" s="94"/>
    </row>
    <row r="368" spans="13:18" x14ac:dyDescent="0.2">
      <c r="M368" s="94"/>
      <c r="N368" s="94"/>
      <c r="O368" s="94"/>
      <c r="P368" s="94"/>
      <c r="Q368" s="94"/>
      <c r="R368" s="94"/>
    </row>
    <row r="369" spans="13:18" x14ac:dyDescent="0.2">
      <c r="M369" s="94"/>
      <c r="N369" s="94"/>
      <c r="O369" s="94"/>
      <c r="P369" s="94"/>
      <c r="Q369" s="94"/>
      <c r="R369" s="94"/>
    </row>
    <row r="370" spans="13:18" x14ac:dyDescent="0.2">
      <c r="M370" s="94"/>
      <c r="N370" s="94"/>
      <c r="O370" s="94"/>
      <c r="P370" s="94"/>
      <c r="Q370" s="94"/>
      <c r="R370" s="94"/>
    </row>
    <row r="371" spans="13:18" x14ac:dyDescent="0.2">
      <c r="M371" s="94"/>
      <c r="N371" s="94"/>
      <c r="O371" s="94"/>
      <c r="P371" s="94"/>
      <c r="Q371" s="94"/>
      <c r="R371" s="94"/>
    </row>
    <row r="372" spans="13:18" x14ac:dyDescent="0.2">
      <c r="M372" s="94"/>
      <c r="N372" s="94"/>
      <c r="O372" s="94"/>
      <c r="P372" s="94"/>
      <c r="Q372" s="94"/>
      <c r="R372" s="94"/>
    </row>
    <row r="373" spans="13:18" x14ac:dyDescent="0.2">
      <c r="M373" s="94"/>
      <c r="N373" s="94"/>
      <c r="O373" s="94"/>
      <c r="P373" s="94"/>
      <c r="Q373" s="94"/>
      <c r="R373" s="94"/>
    </row>
    <row r="374" spans="13:18" x14ac:dyDescent="0.2">
      <c r="M374" s="94"/>
      <c r="N374" s="94"/>
      <c r="O374" s="94"/>
      <c r="P374" s="94"/>
      <c r="Q374" s="94"/>
      <c r="R374" s="94"/>
    </row>
    <row r="375" spans="13:18" x14ac:dyDescent="0.2">
      <c r="M375" s="94"/>
      <c r="N375" s="94"/>
      <c r="O375" s="94"/>
      <c r="P375" s="94"/>
      <c r="Q375" s="94"/>
      <c r="R375" s="94"/>
    </row>
    <row r="376" spans="13:18" x14ac:dyDescent="0.2">
      <c r="M376" s="94"/>
      <c r="N376" s="94"/>
      <c r="O376" s="94"/>
      <c r="P376" s="94"/>
      <c r="Q376" s="94"/>
      <c r="R376" s="94"/>
    </row>
    <row r="377" spans="13:18" x14ac:dyDescent="0.2">
      <c r="M377" s="94"/>
      <c r="N377" s="94"/>
      <c r="O377" s="94"/>
      <c r="P377" s="94"/>
      <c r="Q377" s="94"/>
      <c r="R377" s="94"/>
    </row>
    <row r="378" spans="13:18" x14ac:dyDescent="0.2">
      <c r="M378" s="94"/>
      <c r="N378" s="94"/>
      <c r="O378" s="94"/>
      <c r="P378" s="94"/>
      <c r="Q378" s="94"/>
      <c r="R378" s="94"/>
    </row>
    <row r="379" spans="13:18" x14ac:dyDescent="0.2">
      <c r="M379" s="94"/>
      <c r="N379" s="94"/>
      <c r="O379" s="94"/>
      <c r="P379" s="94"/>
      <c r="Q379" s="94"/>
      <c r="R379" s="94"/>
    </row>
    <row r="380" spans="13:18" x14ac:dyDescent="0.2">
      <c r="M380" s="94"/>
      <c r="N380" s="94"/>
      <c r="O380" s="94"/>
      <c r="P380" s="94"/>
      <c r="Q380" s="94"/>
      <c r="R380" s="94"/>
    </row>
    <row r="381" spans="13:18" x14ac:dyDescent="0.2">
      <c r="M381" s="94"/>
      <c r="N381" s="94"/>
      <c r="O381" s="94"/>
      <c r="P381" s="94"/>
      <c r="Q381" s="94"/>
      <c r="R381" s="94"/>
    </row>
    <row r="382" spans="13:18" x14ac:dyDescent="0.2">
      <c r="M382" s="94"/>
      <c r="N382" s="94"/>
      <c r="O382" s="94"/>
      <c r="P382" s="94"/>
      <c r="Q382" s="94"/>
      <c r="R382" s="94"/>
    </row>
    <row r="383" spans="13:18" x14ac:dyDescent="0.2">
      <c r="M383" s="94"/>
      <c r="N383" s="94"/>
      <c r="O383" s="94"/>
      <c r="P383" s="94"/>
      <c r="Q383" s="94"/>
      <c r="R383" s="94"/>
    </row>
    <row r="384" spans="13:18" x14ac:dyDescent="0.2">
      <c r="M384" s="94"/>
      <c r="N384" s="94"/>
      <c r="O384" s="94"/>
      <c r="P384" s="94"/>
      <c r="Q384" s="94"/>
      <c r="R384" s="94"/>
    </row>
    <row r="385" spans="13:18" x14ac:dyDescent="0.2">
      <c r="M385" s="94"/>
      <c r="N385" s="94"/>
      <c r="O385" s="94"/>
      <c r="P385" s="94"/>
      <c r="Q385" s="94"/>
      <c r="R385" s="94"/>
    </row>
    <row r="386" spans="13:18" x14ac:dyDescent="0.2">
      <c r="M386" s="94"/>
      <c r="N386" s="94"/>
      <c r="O386" s="94"/>
      <c r="P386" s="94"/>
      <c r="Q386" s="94"/>
      <c r="R386" s="94"/>
    </row>
    <row r="387" spans="13:18" x14ac:dyDescent="0.2">
      <c r="M387" s="94"/>
      <c r="N387" s="94"/>
      <c r="O387" s="94"/>
      <c r="P387" s="94"/>
      <c r="Q387" s="94"/>
      <c r="R387" s="94"/>
    </row>
    <row r="388" spans="13:18" x14ac:dyDescent="0.2">
      <c r="M388" s="94"/>
      <c r="N388" s="94"/>
      <c r="O388" s="94"/>
      <c r="P388" s="94"/>
      <c r="Q388" s="94"/>
      <c r="R388" s="94"/>
    </row>
    <row r="389" spans="13:18" x14ac:dyDescent="0.2">
      <c r="M389" s="94"/>
      <c r="N389" s="94"/>
      <c r="O389" s="94"/>
      <c r="P389" s="94"/>
      <c r="Q389" s="94"/>
      <c r="R389" s="94"/>
    </row>
    <row r="390" spans="13:18" x14ac:dyDescent="0.2">
      <c r="M390" s="94"/>
      <c r="N390" s="94"/>
      <c r="O390" s="94"/>
      <c r="P390" s="94"/>
      <c r="Q390" s="94"/>
      <c r="R390" s="94"/>
    </row>
    <row r="391" spans="13:18" x14ac:dyDescent="0.2">
      <c r="M391" s="94"/>
      <c r="N391" s="94"/>
      <c r="O391" s="94"/>
      <c r="P391" s="94"/>
      <c r="Q391" s="94"/>
      <c r="R391" s="94"/>
    </row>
    <row r="392" spans="13:18" x14ac:dyDescent="0.2">
      <c r="M392" s="94"/>
      <c r="N392" s="94"/>
      <c r="O392" s="94"/>
      <c r="P392" s="94"/>
      <c r="Q392" s="94"/>
      <c r="R392" s="94"/>
    </row>
    <row r="393" spans="13:18" x14ac:dyDescent="0.2">
      <c r="M393" s="94"/>
      <c r="N393" s="94"/>
      <c r="O393" s="94"/>
      <c r="P393" s="94"/>
      <c r="Q393" s="94"/>
      <c r="R393" s="94"/>
    </row>
    <row r="394" spans="13:18" x14ac:dyDescent="0.2">
      <c r="M394" s="94"/>
      <c r="N394" s="94"/>
      <c r="O394" s="94"/>
      <c r="P394" s="94"/>
      <c r="Q394" s="94"/>
      <c r="R394" s="94"/>
    </row>
    <row r="395" spans="13:18" x14ac:dyDescent="0.2">
      <c r="M395" s="94"/>
      <c r="N395" s="94"/>
      <c r="O395" s="94"/>
      <c r="P395" s="94"/>
      <c r="Q395" s="94"/>
      <c r="R395" s="94"/>
    </row>
    <row r="396" spans="13:18" x14ac:dyDescent="0.2">
      <c r="M396" s="94"/>
      <c r="N396" s="94"/>
      <c r="O396" s="94"/>
      <c r="P396" s="94"/>
      <c r="Q396" s="94"/>
      <c r="R396" s="94"/>
    </row>
    <row r="397" spans="13:18" x14ac:dyDescent="0.2">
      <c r="M397" s="94"/>
      <c r="N397" s="94"/>
      <c r="O397" s="94"/>
      <c r="P397" s="94"/>
      <c r="Q397" s="94"/>
      <c r="R397" s="94"/>
    </row>
    <row r="398" spans="13:18" x14ac:dyDescent="0.2">
      <c r="M398" s="94"/>
      <c r="N398" s="94"/>
      <c r="O398" s="94"/>
      <c r="P398" s="94"/>
      <c r="Q398" s="94"/>
      <c r="R398" s="94"/>
    </row>
    <row r="399" spans="13:18" x14ac:dyDescent="0.2">
      <c r="M399" s="94"/>
      <c r="N399" s="94"/>
      <c r="O399" s="94"/>
      <c r="P399" s="94"/>
      <c r="Q399" s="94"/>
      <c r="R399" s="94"/>
    </row>
    <row r="400" spans="13:18" x14ac:dyDescent="0.2">
      <c r="M400" s="94"/>
      <c r="N400" s="94"/>
      <c r="O400" s="94"/>
      <c r="P400" s="94"/>
      <c r="Q400" s="94"/>
      <c r="R400" s="94"/>
    </row>
    <row r="401" spans="13:18" x14ac:dyDescent="0.2">
      <c r="M401" s="94"/>
      <c r="N401" s="94"/>
      <c r="O401" s="94"/>
      <c r="P401" s="94"/>
      <c r="Q401" s="94"/>
      <c r="R401" s="94"/>
    </row>
    <row r="402" spans="13:18" x14ac:dyDescent="0.2">
      <c r="M402" s="94"/>
      <c r="N402" s="94"/>
      <c r="O402" s="94"/>
      <c r="P402" s="94"/>
      <c r="Q402" s="94"/>
      <c r="R402" s="94"/>
    </row>
    <row r="403" spans="13:18" x14ac:dyDescent="0.2">
      <c r="M403" s="94"/>
      <c r="N403" s="94"/>
      <c r="O403" s="94"/>
      <c r="P403" s="94"/>
      <c r="Q403" s="94"/>
      <c r="R403" s="94"/>
    </row>
    <row r="404" spans="13:18" x14ac:dyDescent="0.2">
      <c r="M404" s="94"/>
      <c r="N404" s="94"/>
      <c r="O404" s="94"/>
      <c r="P404" s="94"/>
      <c r="Q404" s="94"/>
      <c r="R404" s="94"/>
    </row>
    <row r="405" spans="13:18" x14ac:dyDescent="0.2">
      <c r="M405" s="94"/>
      <c r="N405" s="94"/>
      <c r="O405" s="94"/>
      <c r="P405" s="94"/>
      <c r="Q405" s="94"/>
      <c r="R405" s="94"/>
    </row>
    <row r="406" spans="13:18" x14ac:dyDescent="0.2">
      <c r="M406" s="94"/>
      <c r="N406" s="94"/>
      <c r="O406" s="94"/>
      <c r="P406" s="94"/>
      <c r="Q406" s="94"/>
      <c r="R406" s="94"/>
    </row>
    <row r="407" spans="13:18" x14ac:dyDescent="0.2">
      <c r="M407" s="94"/>
      <c r="N407" s="94"/>
      <c r="O407" s="94"/>
      <c r="P407" s="94"/>
      <c r="Q407" s="94"/>
      <c r="R407" s="94"/>
    </row>
    <row r="408" spans="13:18" x14ac:dyDescent="0.2">
      <c r="M408" s="94"/>
      <c r="N408" s="94"/>
      <c r="O408" s="94"/>
      <c r="P408" s="94"/>
      <c r="Q408" s="94"/>
      <c r="R408" s="94"/>
    </row>
    <row r="409" spans="13:18" x14ac:dyDescent="0.2">
      <c r="M409" s="94"/>
      <c r="N409" s="94"/>
      <c r="O409" s="94"/>
      <c r="P409" s="94"/>
      <c r="Q409" s="94"/>
      <c r="R409" s="94"/>
    </row>
    <row r="410" spans="13:18" x14ac:dyDescent="0.2">
      <c r="M410" s="94"/>
      <c r="N410" s="94"/>
      <c r="O410" s="94"/>
      <c r="P410" s="94"/>
      <c r="Q410" s="94"/>
      <c r="R410" s="94"/>
    </row>
    <row r="411" spans="13:18" x14ac:dyDescent="0.2">
      <c r="M411" s="94"/>
      <c r="N411" s="94"/>
      <c r="O411" s="94"/>
      <c r="P411" s="94"/>
      <c r="Q411" s="94"/>
      <c r="R411" s="94"/>
    </row>
    <row r="412" spans="13:18" x14ac:dyDescent="0.2">
      <c r="M412" s="94"/>
      <c r="N412" s="94"/>
      <c r="O412" s="94"/>
      <c r="P412" s="94"/>
      <c r="Q412" s="94"/>
      <c r="R412" s="94"/>
    </row>
    <row r="413" spans="13:18" x14ac:dyDescent="0.2">
      <c r="M413" s="94"/>
      <c r="N413" s="94"/>
      <c r="O413" s="94"/>
      <c r="P413" s="94"/>
      <c r="Q413" s="94"/>
      <c r="R413" s="94"/>
    </row>
    <row r="414" spans="13:18" x14ac:dyDescent="0.2">
      <c r="M414" s="94"/>
      <c r="N414" s="94"/>
      <c r="O414" s="94"/>
      <c r="P414" s="94"/>
      <c r="Q414" s="94"/>
      <c r="R414" s="94"/>
    </row>
    <row r="415" spans="13:18" x14ac:dyDescent="0.2">
      <c r="M415" s="94"/>
      <c r="N415" s="94"/>
      <c r="O415" s="94"/>
      <c r="P415" s="94"/>
      <c r="Q415" s="94"/>
      <c r="R415" s="94"/>
    </row>
    <row r="416" spans="13:18" x14ac:dyDescent="0.2">
      <c r="M416" s="94"/>
      <c r="N416" s="94"/>
      <c r="O416" s="94"/>
      <c r="P416" s="94"/>
      <c r="Q416" s="94"/>
      <c r="R416" s="94"/>
    </row>
    <row r="417" spans="13:18" x14ac:dyDescent="0.2">
      <c r="M417" s="94"/>
      <c r="N417" s="94"/>
      <c r="O417" s="94"/>
      <c r="P417" s="94"/>
      <c r="Q417" s="94"/>
      <c r="R417" s="94"/>
    </row>
    <row r="418" spans="13:18" x14ac:dyDescent="0.2">
      <c r="M418" s="94"/>
      <c r="N418" s="94"/>
      <c r="O418" s="94"/>
      <c r="P418" s="94"/>
      <c r="Q418" s="94"/>
      <c r="R418" s="94"/>
    </row>
    <row r="419" spans="13:18" x14ac:dyDescent="0.2">
      <c r="M419" s="94"/>
      <c r="N419" s="94"/>
      <c r="O419" s="94"/>
      <c r="P419" s="94"/>
      <c r="Q419" s="94"/>
      <c r="R419" s="94"/>
    </row>
    <row r="420" spans="13:18" x14ac:dyDescent="0.2">
      <c r="M420" s="94"/>
      <c r="N420" s="94"/>
      <c r="O420" s="94"/>
      <c r="P420" s="94"/>
      <c r="Q420" s="94"/>
      <c r="R420" s="94"/>
    </row>
    <row r="421" spans="13:18" x14ac:dyDescent="0.2">
      <c r="M421" s="94"/>
      <c r="N421" s="94"/>
      <c r="O421" s="94"/>
      <c r="P421" s="94"/>
      <c r="Q421" s="94"/>
      <c r="R421" s="94"/>
    </row>
    <row r="422" spans="13:18" x14ac:dyDescent="0.2">
      <c r="M422" s="94"/>
      <c r="N422" s="94"/>
      <c r="O422" s="94"/>
      <c r="P422" s="94"/>
      <c r="Q422" s="94"/>
      <c r="R422" s="94"/>
    </row>
    <row r="423" spans="13:18" x14ac:dyDescent="0.2">
      <c r="M423" s="94"/>
      <c r="N423" s="94"/>
      <c r="O423" s="94"/>
      <c r="P423" s="94"/>
      <c r="Q423" s="94"/>
      <c r="R423" s="94"/>
    </row>
    <row r="424" spans="13:18" x14ac:dyDescent="0.2">
      <c r="M424" s="94"/>
      <c r="N424" s="94"/>
      <c r="O424" s="94"/>
      <c r="P424" s="94"/>
      <c r="Q424" s="94"/>
      <c r="R424" s="94"/>
    </row>
    <row r="425" spans="13:18" x14ac:dyDescent="0.2">
      <c r="M425" s="94"/>
      <c r="N425" s="94"/>
      <c r="O425" s="94"/>
      <c r="P425" s="94"/>
      <c r="Q425" s="94"/>
      <c r="R425" s="94"/>
    </row>
    <row r="426" spans="13:18" x14ac:dyDescent="0.2">
      <c r="M426" s="94"/>
      <c r="N426" s="94"/>
      <c r="O426" s="94"/>
      <c r="P426" s="94"/>
      <c r="Q426" s="94"/>
      <c r="R426" s="94"/>
    </row>
    <row r="427" spans="13:18" x14ac:dyDescent="0.2">
      <c r="M427" s="94"/>
      <c r="N427" s="94"/>
      <c r="O427" s="94"/>
      <c r="P427" s="94"/>
      <c r="Q427" s="94"/>
      <c r="R427" s="94"/>
    </row>
    <row r="428" spans="13:18" x14ac:dyDescent="0.2">
      <c r="M428" s="94"/>
      <c r="N428" s="94"/>
      <c r="O428" s="94"/>
      <c r="P428" s="94"/>
      <c r="Q428" s="94"/>
      <c r="R428" s="94"/>
    </row>
    <row r="429" spans="13:18" x14ac:dyDescent="0.2">
      <c r="M429" s="94"/>
      <c r="N429" s="94"/>
      <c r="O429" s="94"/>
      <c r="P429" s="94"/>
      <c r="Q429" s="94"/>
      <c r="R429" s="94"/>
    </row>
    <row r="430" spans="13:18" x14ac:dyDescent="0.2">
      <c r="M430" s="94"/>
      <c r="N430" s="94"/>
      <c r="O430" s="94"/>
      <c r="P430" s="94"/>
      <c r="Q430" s="94"/>
      <c r="R430" s="94"/>
    </row>
    <row r="431" spans="13:18" x14ac:dyDescent="0.2">
      <c r="M431" s="94"/>
      <c r="N431" s="94"/>
      <c r="O431" s="94"/>
      <c r="P431" s="94"/>
      <c r="Q431" s="94"/>
      <c r="R431" s="94"/>
    </row>
    <row r="432" spans="13:18" x14ac:dyDescent="0.2">
      <c r="M432" s="94"/>
      <c r="N432" s="94"/>
      <c r="O432" s="94"/>
      <c r="P432" s="94"/>
      <c r="Q432" s="94"/>
      <c r="R432" s="94"/>
    </row>
    <row r="433" spans="13:18" x14ac:dyDescent="0.2">
      <c r="M433" s="94"/>
      <c r="N433" s="94"/>
      <c r="O433" s="94"/>
      <c r="P433" s="94"/>
      <c r="Q433" s="94"/>
      <c r="R433" s="94"/>
    </row>
    <row r="434" spans="13:18" x14ac:dyDescent="0.2">
      <c r="M434" s="94"/>
      <c r="N434" s="94"/>
      <c r="O434" s="94"/>
      <c r="P434" s="94"/>
      <c r="Q434" s="94"/>
      <c r="R434" s="94"/>
    </row>
    <row r="435" spans="13:18" x14ac:dyDescent="0.2">
      <c r="M435" s="94"/>
      <c r="N435" s="94"/>
      <c r="O435" s="94"/>
      <c r="P435" s="94"/>
      <c r="Q435" s="94"/>
      <c r="R435" s="94"/>
    </row>
    <row r="436" spans="13:18" x14ac:dyDescent="0.2">
      <c r="M436" s="94"/>
      <c r="N436" s="94"/>
      <c r="O436" s="94"/>
      <c r="P436" s="94"/>
      <c r="Q436" s="94"/>
      <c r="R436" s="94"/>
    </row>
    <row r="437" spans="13:18" x14ac:dyDescent="0.2">
      <c r="M437" s="94"/>
      <c r="N437" s="94"/>
      <c r="O437" s="94"/>
      <c r="P437" s="94"/>
      <c r="Q437" s="94"/>
      <c r="R437" s="94"/>
    </row>
    <row r="438" spans="13:18" x14ac:dyDescent="0.2">
      <c r="M438" s="94"/>
      <c r="N438" s="94"/>
      <c r="O438" s="94"/>
      <c r="P438" s="94"/>
      <c r="Q438" s="94"/>
      <c r="R438" s="94"/>
    </row>
    <row r="439" spans="13:18" x14ac:dyDescent="0.2">
      <c r="M439" s="94"/>
      <c r="N439" s="94"/>
      <c r="O439" s="94"/>
      <c r="P439" s="94"/>
      <c r="Q439" s="94"/>
      <c r="R439" s="94"/>
    </row>
    <row r="440" spans="13:18" x14ac:dyDescent="0.2">
      <c r="M440" s="94"/>
      <c r="N440" s="94"/>
      <c r="O440" s="94"/>
      <c r="P440" s="94"/>
      <c r="Q440" s="94"/>
      <c r="R440" s="94"/>
    </row>
    <row r="441" spans="13:18" x14ac:dyDescent="0.2">
      <c r="M441" s="94"/>
      <c r="N441" s="94"/>
      <c r="O441" s="94"/>
      <c r="P441" s="94"/>
      <c r="Q441" s="94"/>
      <c r="R441" s="94"/>
    </row>
    <row r="442" spans="13:18" x14ac:dyDescent="0.2">
      <c r="M442" s="94"/>
      <c r="N442" s="94"/>
      <c r="O442" s="94"/>
      <c r="P442" s="94"/>
      <c r="Q442" s="94"/>
      <c r="R442" s="94"/>
    </row>
    <row r="443" spans="13:18" x14ac:dyDescent="0.2">
      <c r="M443" s="94"/>
      <c r="N443" s="94"/>
      <c r="O443" s="94"/>
      <c r="P443" s="94"/>
      <c r="Q443" s="94"/>
      <c r="R443" s="94"/>
    </row>
    <row r="444" spans="13:18" x14ac:dyDescent="0.2">
      <c r="M444" s="94"/>
      <c r="N444" s="94"/>
      <c r="O444" s="94"/>
      <c r="P444" s="94"/>
      <c r="Q444" s="94"/>
      <c r="R444" s="94"/>
    </row>
    <row r="445" spans="13:18" x14ac:dyDescent="0.2">
      <c r="M445" s="94"/>
      <c r="N445" s="94"/>
      <c r="O445" s="94"/>
      <c r="P445" s="94"/>
      <c r="Q445" s="94"/>
      <c r="R445" s="94"/>
    </row>
    <row r="446" spans="13:18" x14ac:dyDescent="0.2">
      <c r="M446" s="94"/>
      <c r="N446" s="94"/>
      <c r="O446" s="94"/>
      <c r="P446" s="94"/>
      <c r="Q446" s="94"/>
      <c r="R446" s="94"/>
    </row>
    <row r="447" spans="13:18" x14ac:dyDescent="0.2">
      <c r="M447" s="94"/>
      <c r="N447" s="94"/>
      <c r="O447" s="94"/>
      <c r="P447" s="94"/>
      <c r="Q447" s="94"/>
      <c r="R447" s="94"/>
    </row>
    <row r="448" spans="13:18" x14ac:dyDescent="0.2">
      <c r="M448" s="94"/>
      <c r="N448" s="94"/>
      <c r="O448" s="94"/>
      <c r="P448" s="94"/>
      <c r="Q448" s="94"/>
      <c r="R448" s="94"/>
    </row>
    <row r="449" spans="13:18" x14ac:dyDescent="0.2">
      <c r="M449" s="94"/>
      <c r="N449" s="94"/>
      <c r="O449" s="94"/>
      <c r="P449" s="94"/>
      <c r="Q449" s="94"/>
      <c r="R449" s="94"/>
    </row>
    <row r="450" spans="13:18" x14ac:dyDescent="0.2">
      <c r="M450" s="94"/>
      <c r="N450" s="94"/>
      <c r="O450" s="94"/>
      <c r="P450" s="94"/>
      <c r="Q450" s="94"/>
      <c r="R450" s="94"/>
    </row>
    <row r="451" spans="13:18" x14ac:dyDescent="0.2">
      <c r="M451" s="94"/>
      <c r="N451" s="94"/>
      <c r="O451" s="94"/>
      <c r="P451" s="94"/>
      <c r="Q451" s="94"/>
      <c r="R451" s="94"/>
    </row>
    <row r="452" spans="13:18" x14ac:dyDescent="0.2">
      <c r="M452" s="94"/>
      <c r="N452" s="94"/>
      <c r="O452" s="94"/>
      <c r="P452" s="94"/>
      <c r="Q452" s="94"/>
      <c r="R452" s="94"/>
    </row>
    <row r="453" spans="13:18" x14ac:dyDescent="0.2">
      <c r="M453" s="94"/>
      <c r="N453" s="94"/>
      <c r="O453" s="94"/>
      <c r="P453" s="94"/>
      <c r="Q453" s="94"/>
      <c r="R453" s="94"/>
    </row>
    <row r="454" spans="13:18" x14ac:dyDescent="0.2">
      <c r="M454" s="94"/>
      <c r="N454" s="94"/>
      <c r="O454" s="94"/>
      <c r="P454" s="94"/>
      <c r="Q454" s="94"/>
      <c r="R454" s="94"/>
    </row>
    <row r="455" spans="13:18" x14ac:dyDescent="0.2">
      <c r="M455" s="94"/>
      <c r="N455" s="94"/>
      <c r="O455" s="94"/>
      <c r="P455" s="94"/>
      <c r="Q455" s="94"/>
      <c r="R455" s="94"/>
    </row>
    <row r="456" spans="13:18" x14ac:dyDescent="0.2">
      <c r="M456" s="94"/>
      <c r="N456" s="94"/>
      <c r="O456" s="94"/>
      <c r="P456" s="94"/>
      <c r="Q456" s="94"/>
      <c r="R456" s="94"/>
    </row>
    <row r="457" spans="13:18" x14ac:dyDescent="0.2">
      <c r="M457" s="94"/>
      <c r="N457" s="94"/>
      <c r="O457" s="94"/>
      <c r="P457" s="94"/>
      <c r="Q457" s="94"/>
      <c r="R457" s="94"/>
    </row>
    <row r="458" spans="13:18" x14ac:dyDescent="0.2">
      <c r="M458" s="94"/>
      <c r="N458" s="94"/>
      <c r="O458" s="94"/>
      <c r="P458" s="94"/>
      <c r="Q458" s="94"/>
      <c r="R458" s="94"/>
    </row>
    <row r="459" spans="13:18" x14ac:dyDescent="0.2">
      <c r="M459" s="94"/>
      <c r="N459" s="94"/>
      <c r="O459" s="94"/>
      <c r="P459" s="94"/>
      <c r="Q459" s="94"/>
      <c r="R459" s="94"/>
    </row>
    <row r="460" spans="13:18" x14ac:dyDescent="0.2">
      <c r="M460" s="94"/>
      <c r="N460" s="94"/>
      <c r="O460" s="94"/>
      <c r="P460" s="94"/>
      <c r="Q460" s="94"/>
      <c r="R460" s="94"/>
    </row>
    <row r="461" spans="13:18" x14ac:dyDescent="0.2">
      <c r="M461" s="94"/>
      <c r="N461" s="94"/>
      <c r="O461" s="94"/>
      <c r="P461" s="94"/>
      <c r="Q461" s="94"/>
      <c r="R461" s="94"/>
    </row>
    <row r="462" spans="13:18" x14ac:dyDescent="0.2">
      <c r="M462" s="94"/>
      <c r="N462" s="94"/>
      <c r="O462" s="94"/>
      <c r="P462" s="94"/>
      <c r="Q462" s="94"/>
      <c r="R462" s="94"/>
    </row>
    <row r="463" spans="13:18" x14ac:dyDescent="0.2">
      <c r="M463" s="94"/>
      <c r="N463" s="94"/>
      <c r="O463" s="94"/>
      <c r="P463" s="94"/>
      <c r="Q463" s="94"/>
      <c r="R463" s="94"/>
    </row>
    <row r="464" spans="13:18" x14ac:dyDescent="0.2">
      <c r="M464" s="94"/>
      <c r="N464" s="94"/>
      <c r="O464" s="94"/>
      <c r="P464" s="94"/>
      <c r="Q464" s="94"/>
      <c r="R464" s="94"/>
    </row>
    <row r="465" spans="13:18" x14ac:dyDescent="0.2">
      <c r="M465" s="94"/>
      <c r="N465" s="94"/>
      <c r="O465" s="94"/>
      <c r="P465" s="94"/>
      <c r="Q465" s="94"/>
      <c r="R465" s="94"/>
    </row>
    <row r="466" spans="13:18" x14ac:dyDescent="0.2">
      <c r="M466" s="94"/>
      <c r="N466" s="94"/>
      <c r="O466" s="94"/>
      <c r="P466" s="94"/>
      <c r="Q466" s="94"/>
      <c r="R466" s="94"/>
    </row>
    <row r="467" spans="13:18" x14ac:dyDescent="0.2">
      <c r="M467" s="94"/>
      <c r="N467" s="94"/>
      <c r="O467" s="94"/>
      <c r="P467" s="94"/>
      <c r="Q467" s="94"/>
      <c r="R467" s="94"/>
    </row>
    <row r="468" spans="13:18" x14ac:dyDescent="0.2">
      <c r="M468" s="94"/>
      <c r="N468" s="94"/>
      <c r="O468" s="94"/>
      <c r="P468" s="94"/>
      <c r="Q468" s="94"/>
      <c r="R468" s="94"/>
    </row>
    <row r="469" spans="13:18" x14ac:dyDescent="0.2">
      <c r="M469" s="94"/>
      <c r="N469" s="94"/>
      <c r="O469" s="94"/>
      <c r="P469" s="94"/>
      <c r="Q469" s="94"/>
      <c r="R469" s="94"/>
    </row>
    <row r="470" spans="13:18" x14ac:dyDescent="0.2">
      <c r="M470" s="94"/>
      <c r="N470" s="94"/>
      <c r="O470" s="94"/>
      <c r="P470" s="94"/>
      <c r="Q470" s="94"/>
      <c r="R470" s="94"/>
    </row>
    <row r="471" spans="13:18" x14ac:dyDescent="0.2">
      <c r="M471" s="94"/>
      <c r="N471" s="94"/>
      <c r="O471" s="94"/>
      <c r="P471" s="94"/>
      <c r="Q471" s="94"/>
      <c r="R471" s="94"/>
    </row>
    <row r="472" spans="13:18" x14ac:dyDescent="0.2">
      <c r="M472" s="94"/>
      <c r="N472" s="94"/>
      <c r="O472" s="94"/>
      <c r="P472" s="94"/>
      <c r="Q472" s="94"/>
      <c r="R472" s="94"/>
    </row>
    <row r="473" spans="13:18" x14ac:dyDescent="0.2">
      <c r="M473" s="94"/>
      <c r="N473" s="94"/>
      <c r="O473" s="94"/>
      <c r="P473" s="94"/>
      <c r="Q473" s="94"/>
      <c r="R473" s="94"/>
    </row>
    <row r="474" spans="13:18" x14ac:dyDescent="0.2">
      <c r="M474" s="94"/>
      <c r="N474" s="94"/>
      <c r="O474" s="94"/>
      <c r="P474" s="94"/>
      <c r="Q474" s="94"/>
      <c r="R474" s="94"/>
    </row>
    <row r="475" spans="13:18" x14ac:dyDescent="0.2">
      <c r="M475" s="94"/>
      <c r="N475" s="94"/>
      <c r="O475" s="94"/>
      <c r="P475" s="94"/>
      <c r="Q475" s="94"/>
      <c r="R475" s="94"/>
    </row>
    <row r="476" spans="13:18" x14ac:dyDescent="0.2">
      <c r="M476" s="94"/>
      <c r="N476" s="94"/>
      <c r="O476" s="94"/>
      <c r="P476" s="94"/>
      <c r="Q476" s="94"/>
      <c r="R476" s="94"/>
    </row>
    <row r="477" spans="13:18" x14ac:dyDescent="0.2">
      <c r="M477" s="94"/>
      <c r="N477" s="94"/>
      <c r="O477" s="94"/>
      <c r="P477" s="94"/>
      <c r="Q477" s="94"/>
      <c r="R477" s="94"/>
    </row>
    <row r="478" spans="13:18" x14ac:dyDescent="0.2">
      <c r="M478" s="94"/>
      <c r="N478" s="94"/>
      <c r="O478" s="94"/>
      <c r="P478" s="94"/>
      <c r="Q478" s="94"/>
      <c r="R478" s="94"/>
    </row>
    <row r="479" spans="13:18" x14ac:dyDescent="0.2">
      <c r="M479" s="94"/>
      <c r="N479" s="94"/>
      <c r="O479" s="94"/>
      <c r="P479" s="94"/>
      <c r="Q479" s="94"/>
      <c r="R479" s="94"/>
    </row>
    <row r="480" spans="13:18" x14ac:dyDescent="0.2">
      <c r="M480" s="94"/>
      <c r="N480" s="94"/>
      <c r="O480" s="94"/>
      <c r="P480" s="94"/>
      <c r="Q480" s="94"/>
      <c r="R480" s="94"/>
    </row>
    <row r="481" spans="13:18" x14ac:dyDescent="0.2">
      <c r="M481" s="94"/>
      <c r="N481" s="94"/>
      <c r="O481" s="94"/>
      <c r="P481" s="94"/>
      <c r="Q481" s="94"/>
      <c r="R481" s="94"/>
    </row>
    <row r="482" spans="13:18" x14ac:dyDescent="0.2">
      <c r="M482" s="94"/>
      <c r="N482" s="94"/>
      <c r="O482" s="94"/>
      <c r="P482" s="94"/>
      <c r="Q482" s="94"/>
      <c r="R482" s="94"/>
    </row>
    <row r="483" spans="13:18" x14ac:dyDescent="0.2">
      <c r="M483" s="94"/>
      <c r="N483" s="94"/>
      <c r="O483" s="94"/>
      <c r="P483" s="94"/>
      <c r="Q483" s="94"/>
      <c r="R483" s="94"/>
    </row>
    <row r="484" spans="13:18" x14ac:dyDescent="0.2">
      <c r="M484" s="94"/>
      <c r="N484" s="94"/>
      <c r="O484" s="94"/>
      <c r="P484" s="94"/>
      <c r="Q484" s="94"/>
      <c r="R484" s="94"/>
    </row>
    <row r="485" spans="13:18" x14ac:dyDescent="0.2">
      <c r="M485" s="94"/>
      <c r="N485" s="94"/>
      <c r="O485" s="94"/>
      <c r="P485" s="94"/>
      <c r="Q485" s="94"/>
      <c r="R485" s="94"/>
    </row>
    <row r="486" spans="13:18" x14ac:dyDescent="0.2">
      <c r="M486" s="94"/>
      <c r="N486" s="94"/>
      <c r="O486" s="94"/>
      <c r="P486" s="94"/>
      <c r="Q486" s="94"/>
      <c r="R486" s="94"/>
    </row>
    <row r="487" spans="13:18" x14ac:dyDescent="0.2">
      <c r="M487" s="94"/>
      <c r="N487" s="94"/>
      <c r="O487" s="94"/>
      <c r="P487" s="94"/>
      <c r="Q487" s="94"/>
      <c r="R487" s="94"/>
    </row>
    <row r="488" spans="13:18" x14ac:dyDescent="0.2">
      <c r="M488" s="94"/>
      <c r="N488" s="94"/>
      <c r="O488" s="94"/>
      <c r="P488" s="94"/>
      <c r="Q488" s="94"/>
      <c r="R488" s="94"/>
    </row>
    <row r="489" spans="13:18" x14ac:dyDescent="0.2">
      <c r="M489" s="94"/>
      <c r="N489" s="94"/>
      <c r="O489" s="94"/>
      <c r="P489" s="94"/>
      <c r="Q489" s="94"/>
      <c r="R489" s="94"/>
    </row>
    <row r="490" spans="13:18" x14ac:dyDescent="0.2">
      <c r="M490" s="94"/>
      <c r="N490" s="94"/>
      <c r="O490" s="94"/>
      <c r="P490" s="94"/>
      <c r="Q490" s="94"/>
      <c r="R490" s="94"/>
    </row>
    <row r="491" spans="13:18" x14ac:dyDescent="0.2">
      <c r="M491" s="94"/>
      <c r="N491" s="94"/>
      <c r="O491" s="94"/>
      <c r="P491" s="94"/>
      <c r="Q491" s="94"/>
      <c r="R491" s="94"/>
    </row>
    <row r="492" spans="13:18" x14ac:dyDescent="0.2">
      <c r="M492" s="94"/>
      <c r="N492" s="94"/>
      <c r="O492" s="94"/>
      <c r="P492" s="94"/>
      <c r="Q492" s="94"/>
      <c r="R492" s="94"/>
    </row>
    <row r="493" spans="13:18" x14ac:dyDescent="0.2">
      <c r="M493" s="94"/>
      <c r="N493" s="94"/>
      <c r="O493" s="94"/>
      <c r="P493" s="94"/>
      <c r="Q493" s="94"/>
      <c r="R493" s="94"/>
    </row>
    <row r="494" spans="13:18" x14ac:dyDescent="0.2">
      <c r="M494" s="94"/>
      <c r="N494" s="94"/>
      <c r="O494" s="94"/>
      <c r="P494" s="94"/>
      <c r="Q494" s="94"/>
      <c r="R494" s="94"/>
    </row>
    <row r="495" spans="13:18" x14ac:dyDescent="0.2">
      <c r="M495" s="94"/>
      <c r="N495" s="94"/>
      <c r="O495" s="94"/>
      <c r="P495" s="94"/>
      <c r="Q495" s="94"/>
      <c r="R495" s="94"/>
    </row>
    <row r="496" spans="13:18" x14ac:dyDescent="0.2">
      <c r="M496" s="94"/>
      <c r="N496" s="94"/>
      <c r="O496" s="94"/>
      <c r="P496" s="94"/>
      <c r="Q496" s="94"/>
      <c r="R496" s="94"/>
    </row>
    <row r="497" spans="13:18" x14ac:dyDescent="0.2">
      <c r="M497" s="94"/>
      <c r="N497" s="94"/>
      <c r="O497" s="94"/>
      <c r="P497" s="94"/>
      <c r="Q497" s="94"/>
      <c r="R497" s="94"/>
    </row>
    <row r="498" spans="13:18" x14ac:dyDescent="0.2">
      <c r="M498" s="94"/>
      <c r="N498" s="94"/>
      <c r="O498" s="94"/>
      <c r="P498" s="94"/>
      <c r="Q498" s="94"/>
      <c r="R498" s="94"/>
    </row>
    <row r="499" spans="13:18" x14ac:dyDescent="0.2">
      <c r="M499" s="94"/>
      <c r="N499" s="94"/>
      <c r="O499" s="94"/>
      <c r="P499" s="94"/>
      <c r="Q499" s="94"/>
      <c r="R499" s="94"/>
    </row>
    <row r="500" spans="13:18" x14ac:dyDescent="0.2">
      <c r="M500" s="94"/>
      <c r="N500" s="94"/>
      <c r="O500" s="94"/>
      <c r="P500" s="94"/>
      <c r="Q500" s="94"/>
      <c r="R500" s="94"/>
    </row>
    <row r="501" spans="13:18" x14ac:dyDescent="0.2">
      <c r="M501" s="94"/>
      <c r="N501" s="94"/>
      <c r="O501" s="94"/>
      <c r="P501" s="94"/>
      <c r="Q501" s="94"/>
      <c r="R501" s="94"/>
    </row>
    <row r="502" spans="13:18" x14ac:dyDescent="0.2">
      <c r="M502" s="94"/>
      <c r="N502" s="94"/>
      <c r="O502" s="94"/>
      <c r="P502" s="94"/>
      <c r="Q502" s="94"/>
      <c r="R502" s="94"/>
    </row>
    <row r="503" spans="13:18" x14ac:dyDescent="0.2">
      <c r="M503" s="94"/>
      <c r="N503" s="94"/>
      <c r="O503" s="94"/>
      <c r="P503" s="94"/>
      <c r="Q503" s="94"/>
      <c r="R503" s="94"/>
    </row>
    <row r="504" spans="13:18" x14ac:dyDescent="0.2">
      <c r="M504" s="94"/>
      <c r="N504" s="94"/>
      <c r="O504" s="94"/>
      <c r="P504" s="94"/>
      <c r="Q504" s="94"/>
      <c r="R504" s="94"/>
    </row>
    <row r="505" spans="13:18" x14ac:dyDescent="0.2">
      <c r="M505" s="94"/>
      <c r="N505" s="94"/>
      <c r="O505" s="94"/>
      <c r="P505" s="94"/>
      <c r="Q505" s="94"/>
      <c r="R505" s="94"/>
    </row>
    <row r="506" spans="13:18" x14ac:dyDescent="0.2">
      <c r="M506" s="94"/>
      <c r="N506" s="94"/>
      <c r="O506" s="94"/>
      <c r="P506" s="94"/>
      <c r="Q506" s="94"/>
      <c r="R506" s="94"/>
    </row>
    <row r="507" spans="13:18" x14ac:dyDescent="0.2">
      <c r="M507" s="94"/>
      <c r="N507" s="94"/>
      <c r="O507" s="94"/>
      <c r="P507" s="94"/>
      <c r="Q507" s="94"/>
      <c r="R507" s="94"/>
    </row>
    <row r="508" spans="13:18" x14ac:dyDescent="0.2">
      <c r="M508" s="94"/>
      <c r="N508" s="94"/>
      <c r="O508" s="94"/>
      <c r="P508" s="94"/>
      <c r="Q508" s="94"/>
      <c r="R508" s="94"/>
    </row>
    <row r="509" spans="13:18" x14ac:dyDescent="0.2">
      <c r="M509" s="94"/>
      <c r="N509" s="94"/>
      <c r="O509" s="94"/>
      <c r="P509" s="94"/>
      <c r="Q509" s="94"/>
      <c r="R509" s="94"/>
    </row>
    <row r="510" spans="13:18" x14ac:dyDescent="0.2">
      <c r="M510" s="94"/>
      <c r="N510" s="94"/>
      <c r="O510" s="94"/>
      <c r="P510" s="94"/>
      <c r="Q510" s="94"/>
      <c r="R510" s="94"/>
    </row>
    <row r="511" spans="13:18" x14ac:dyDescent="0.2">
      <c r="M511" s="94"/>
      <c r="N511" s="94"/>
      <c r="O511" s="94"/>
      <c r="P511" s="94"/>
      <c r="Q511" s="94"/>
      <c r="R511" s="94"/>
    </row>
    <row r="512" spans="13:18" x14ac:dyDescent="0.2">
      <c r="M512" s="94"/>
      <c r="N512" s="94"/>
      <c r="O512" s="94"/>
      <c r="P512" s="94"/>
      <c r="Q512" s="94"/>
      <c r="R512" s="94"/>
    </row>
    <row r="513" spans="13:18" x14ac:dyDescent="0.2">
      <c r="M513" s="94"/>
      <c r="N513" s="94"/>
      <c r="O513" s="94"/>
      <c r="P513" s="94"/>
      <c r="Q513" s="94"/>
      <c r="R513" s="94"/>
    </row>
    <row r="514" spans="13:18" x14ac:dyDescent="0.2">
      <c r="M514" s="94"/>
      <c r="N514" s="94"/>
      <c r="O514" s="94"/>
      <c r="P514" s="94"/>
      <c r="Q514" s="94"/>
      <c r="R514" s="94"/>
    </row>
    <row r="515" spans="13:18" x14ac:dyDescent="0.2">
      <c r="M515" s="94"/>
      <c r="N515" s="94"/>
      <c r="O515" s="94"/>
      <c r="P515" s="94"/>
      <c r="Q515" s="94"/>
      <c r="R515" s="94"/>
    </row>
    <row r="516" spans="13:18" x14ac:dyDescent="0.2">
      <c r="M516" s="94"/>
      <c r="N516" s="94"/>
      <c r="O516" s="94"/>
      <c r="P516" s="94"/>
      <c r="Q516" s="94"/>
      <c r="R516" s="94"/>
    </row>
    <row r="517" spans="13:18" x14ac:dyDescent="0.2">
      <c r="M517" s="94"/>
      <c r="N517" s="94"/>
      <c r="O517" s="94"/>
      <c r="P517" s="94"/>
      <c r="Q517" s="94"/>
      <c r="R517" s="94"/>
    </row>
    <row r="518" spans="13:18" x14ac:dyDescent="0.2">
      <c r="M518" s="94"/>
      <c r="N518" s="94"/>
      <c r="O518" s="94"/>
      <c r="P518" s="94"/>
      <c r="Q518" s="94"/>
      <c r="R518" s="94"/>
    </row>
    <row r="519" spans="13:18" x14ac:dyDescent="0.2">
      <c r="M519" s="94"/>
      <c r="N519" s="94"/>
      <c r="O519" s="94"/>
      <c r="P519" s="94"/>
      <c r="Q519" s="94"/>
      <c r="R519" s="94"/>
    </row>
    <row r="520" spans="13:18" x14ac:dyDescent="0.2">
      <c r="M520" s="94"/>
      <c r="N520" s="94"/>
      <c r="O520" s="94"/>
      <c r="P520" s="94"/>
      <c r="Q520" s="94"/>
      <c r="R520" s="94"/>
    </row>
    <row r="521" spans="13:18" x14ac:dyDescent="0.2">
      <c r="M521" s="94"/>
      <c r="N521" s="94"/>
      <c r="O521" s="94"/>
      <c r="P521" s="94"/>
      <c r="Q521" s="94"/>
      <c r="R521" s="94"/>
    </row>
    <row r="522" spans="13:18" x14ac:dyDescent="0.2">
      <c r="M522" s="94"/>
      <c r="N522" s="94"/>
      <c r="O522" s="94"/>
      <c r="P522" s="94"/>
      <c r="Q522" s="94"/>
      <c r="R522" s="94"/>
    </row>
    <row r="523" spans="13:18" x14ac:dyDescent="0.2">
      <c r="M523" s="94"/>
      <c r="N523" s="94"/>
      <c r="O523" s="94"/>
      <c r="P523" s="94"/>
      <c r="Q523" s="94"/>
      <c r="R523" s="94"/>
    </row>
    <row r="524" spans="13:18" x14ac:dyDescent="0.2">
      <c r="M524" s="94"/>
      <c r="N524" s="94"/>
      <c r="O524" s="94"/>
      <c r="P524" s="94"/>
      <c r="Q524" s="94"/>
      <c r="R524" s="94"/>
    </row>
    <row r="525" spans="13:18" x14ac:dyDescent="0.2">
      <c r="M525" s="94"/>
      <c r="N525" s="94"/>
      <c r="O525" s="94"/>
      <c r="P525" s="94"/>
      <c r="Q525" s="94"/>
      <c r="R525" s="94"/>
    </row>
    <row r="526" spans="13:18" x14ac:dyDescent="0.2">
      <c r="M526" s="94"/>
      <c r="N526" s="94"/>
      <c r="O526" s="94"/>
      <c r="P526" s="94"/>
      <c r="Q526" s="94"/>
      <c r="R526" s="94"/>
    </row>
    <row r="527" spans="13:18" x14ac:dyDescent="0.2">
      <c r="M527" s="94"/>
      <c r="N527" s="94"/>
      <c r="O527" s="94"/>
      <c r="P527" s="94"/>
      <c r="Q527" s="94"/>
      <c r="R527" s="94"/>
    </row>
    <row r="528" spans="13:18" x14ac:dyDescent="0.2">
      <c r="M528" s="94"/>
      <c r="N528" s="94"/>
      <c r="O528" s="94"/>
      <c r="P528" s="94"/>
      <c r="Q528" s="94"/>
      <c r="R528" s="94"/>
    </row>
    <row r="529" spans="13:18" x14ac:dyDescent="0.2">
      <c r="M529" s="94"/>
      <c r="N529" s="94"/>
      <c r="O529" s="94"/>
      <c r="P529" s="94"/>
      <c r="Q529" s="94"/>
      <c r="R529" s="94"/>
    </row>
    <row r="530" spans="13:18" x14ac:dyDescent="0.2">
      <c r="M530" s="94"/>
      <c r="N530" s="94"/>
      <c r="O530" s="94"/>
      <c r="P530" s="94"/>
      <c r="Q530" s="94"/>
      <c r="R530" s="94"/>
    </row>
    <row r="531" spans="13:18" x14ac:dyDescent="0.2">
      <c r="M531" s="94"/>
      <c r="N531" s="94"/>
      <c r="O531" s="94"/>
      <c r="P531" s="94"/>
      <c r="Q531" s="94"/>
      <c r="R531" s="94"/>
    </row>
    <row r="532" spans="13:18" x14ac:dyDescent="0.2">
      <c r="M532" s="94"/>
      <c r="N532" s="94"/>
      <c r="O532" s="94"/>
      <c r="P532" s="94"/>
      <c r="Q532" s="94"/>
      <c r="R532" s="94"/>
    </row>
    <row r="533" spans="13:18" x14ac:dyDescent="0.2">
      <c r="M533" s="94"/>
      <c r="N533" s="94"/>
      <c r="O533" s="94"/>
      <c r="P533" s="94"/>
      <c r="Q533" s="94"/>
      <c r="R533" s="94"/>
    </row>
    <row r="534" spans="13:18" x14ac:dyDescent="0.2">
      <c r="M534" s="94"/>
      <c r="N534" s="94"/>
      <c r="O534" s="94"/>
      <c r="P534" s="94"/>
      <c r="Q534" s="94"/>
      <c r="R534" s="94"/>
    </row>
    <row r="535" spans="13:18" x14ac:dyDescent="0.2">
      <c r="M535" s="94"/>
      <c r="N535" s="94"/>
      <c r="O535" s="94"/>
      <c r="P535" s="94"/>
      <c r="Q535" s="94"/>
      <c r="R535" s="94"/>
    </row>
    <row r="536" spans="13:18" x14ac:dyDescent="0.2">
      <c r="M536" s="94"/>
      <c r="N536" s="94"/>
      <c r="O536" s="94"/>
      <c r="P536" s="94"/>
      <c r="Q536" s="94"/>
      <c r="R536" s="94"/>
    </row>
    <row r="537" spans="13:18" x14ac:dyDescent="0.2">
      <c r="M537" s="94"/>
      <c r="N537" s="94"/>
      <c r="O537" s="94"/>
      <c r="P537" s="94"/>
      <c r="Q537" s="94"/>
      <c r="R537" s="94"/>
    </row>
    <row r="538" spans="13:18" x14ac:dyDescent="0.2">
      <c r="M538" s="94"/>
      <c r="N538" s="94"/>
      <c r="O538" s="94"/>
      <c r="P538" s="94"/>
      <c r="Q538" s="94"/>
      <c r="R538" s="94"/>
    </row>
    <row r="539" spans="13:18" x14ac:dyDescent="0.2">
      <c r="M539" s="94"/>
      <c r="N539" s="94"/>
      <c r="O539" s="94"/>
      <c r="P539" s="94"/>
      <c r="Q539" s="94"/>
      <c r="R539" s="94"/>
    </row>
    <row r="540" spans="13:18" x14ac:dyDescent="0.2">
      <c r="M540" s="94"/>
      <c r="N540" s="94"/>
      <c r="O540" s="94"/>
      <c r="P540" s="94"/>
      <c r="Q540" s="94"/>
      <c r="R540" s="94"/>
    </row>
    <row r="541" spans="13:18" x14ac:dyDescent="0.2">
      <c r="M541" s="94"/>
      <c r="N541" s="94"/>
      <c r="O541" s="94"/>
      <c r="P541" s="94"/>
      <c r="Q541" s="94"/>
      <c r="R541" s="94"/>
    </row>
    <row r="542" spans="13:18" x14ac:dyDescent="0.2">
      <c r="M542" s="94"/>
      <c r="N542" s="94"/>
      <c r="O542" s="94"/>
      <c r="P542" s="94"/>
      <c r="Q542" s="94"/>
      <c r="R542" s="94"/>
    </row>
    <row r="543" spans="13:18" x14ac:dyDescent="0.2">
      <c r="M543" s="94"/>
      <c r="N543" s="94"/>
      <c r="O543" s="94"/>
      <c r="P543" s="94"/>
      <c r="Q543" s="94"/>
      <c r="R543" s="94"/>
    </row>
    <row r="544" spans="13:18" x14ac:dyDescent="0.2">
      <c r="M544" s="94"/>
      <c r="N544" s="94"/>
      <c r="O544" s="94"/>
      <c r="P544" s="94"/>
      <c r="Q544" s="94"/>
      <c r="R544" s="94"/>
    </row>
    <row r="545" spans="13:18" x14ac:dyDescent="0.2">
      <c r="M545" s="94"/>
      <c r="N545" s="94"/>
      <c r="O545" s="94"/>
      <c r="P545" s="94"/>
      <c r="Q545" s="94"/>
      <c r="R545" s="94"/>
    </row>
    <row r="546" spans="13:18" x14ac:dyDescent="0.2">
      <c r="M546" s="94"/>
      <c r="N546" s="94"/>
      <c r="O546" s="94"/>
      <c r="P546" s="94"/>
      <c r="Q546" s="94"/>
      <c r="R546" s="94"/>
    </row>
    <row r="547" spans="13:18" x14ac:dyDescent="0.2">
      <c r="M547" s="94"/>
      <c r="N547" s="94"/>
      <c r="O547" s="94"/>
      <c r="P547" s="94"/>
      <c r="Q547" s="94"/>
      <c r="R547" s="94"/>
    </row>
    <row r="548" spans="13:18" x14ac:dyDescent="0.2">
      <c r="M548" s="94"/>
      <c r="N548" s="94"/>
      <c r="O548" s="94"/>
      <c r="P548" s="94"/>
      <c r="Q548" s="94"/>
      <c r="R548" s="94"/>
    </row>
    <row r="549" spans="13:18" x14ac:dyDescent="0.2">
      <c r="M549" s="94"/>
      <c r="N549" s="94"/>
      <c r="O549" s="94"/>
      <c r="P549" s="94"/>
      <c r="Q549" s="94"/>
      <c r="R549" s="94"/>
    </row>
    <row r="550" spans="13:18" x14ac:dyDescent="0.2">
      <c r="M550" s="94"/>
      <c r="N550" s="94"/>
      <c r="O550" s="94"/>
      <c r="P550" s="94"/>
      <c r="Q550" s="94"/>
      <c r="R550" s="94"/>
    </row>
    <row r="551" spans="13:18" x14ac:dyDescent="0.2">
      <c r="M551" s="94"/>
      <c r="N551" s="94"/>
      <c r="O551" s="94"/>
      <c r="P551" s="94"/>
      <c r="Q551" s="94"/>
      <c r="R551" s="94"/>
    </row>
    <row r="552" spans="13:18" x14ac:dyDescent="0.2">
      <c r="M552" s="94"/>
      <c r="N552" s="94"/>
      <c r="O552" s="94"/>
      <c r="P552" s="94"/>
      <c r="Q552" s="94"/>
      <c r="R552" s="94"/>
    </row>
    <row r="553" spans="13:18" x14ac:dyDescent="0.2">
      <c r="M553" s="94"/>
      <c r="N553" s="94"/>
      <c r="O553" s="94"/>
      <c r="P553" s="94"/>
      <c r="Q553" s="94"/>
      <c r="R553" s="94"/>
    </row>
    <row r="554" spans="13:18" x14ac:dyDescent="0.2">
      <c r="M554" s="94"/>
      <c r="N554" s="94"/>
      <c r="O554" s="94"/>
      <c r="P554" s="94"/>
      <c r="Q554" s="94"/>
      <c r="R554" s="94"/>
    </row>
    <row r="555" spans="13:18" x14ac:dyDescent="0.2">
      <c r="M555" s="94"/>
      <c r="N555" s="94"/>
      <c r="O555" s="94"/>
      <c r="P555" s="94"/>
      <c r="Q555" s="94"/>
      <c r="R555" s="94"/>
    </row>
    <row r="556" spans="13:18" x14ac:dyDescent="0.2">
      <c r="M556" s="94"/>
      <c r="N556" s="94"/>
      <c r="O556" s="94"/>
      <c r="P556" s="94"/>
      <c r="Q556" s="94"/>
      <c r="R556" s="94"/>
    </row>
    <row r="557" spans="13:18" x14ac:dyDescent="0.2">
      <c r="M557" s="94"/>
      <c r="N557" s="94"/>
      <c r="O557" s="94"/>
      <c r="P557" s="94"/>
      <c r="Q557" s="94"/>
      <c r="R557" s="94"/>
    </row>
    <row r="558" spans="13:18" x14ac:dyDescent="0.2">
      <c r="M558" s="94"/>
      <c r="N558" s="94"/>
      <c r="O558" s="94"/>
      <c r="P558" s="94"/>
      <c r="Q558" s="94"/>
      <c r="R558" s="94"/>
    </row>
    <row r="559" spans="13:18" x14ac:dyDescent="0.2">
      <c r="M559" s="94"/>
      <c r="N559" s="94"/>
      <c r="O559" s="94"/>
      <c r="P559" s="94"/>
      <c r="Q559" s="94"/>
      <c r="R559" s="94"/>
    </row>
    <row r="560" spans="13:18" x14ac:dyDescent="0.2">
      <c r="M560" s="94"/>
      <c r="N560" s="94"/>
      <c r="O560" s="94"/>
      <c r="P560" s="94"/>
      <c r="Q560" s="94"/>
      <c r="R560" s="94"/>
    </row>
    <row r="561" spans="13:18" x14ac:dyDescent="0.2">
      <c r="M561" s="94"/>
      <c r="N561" s="94"/>
      <c r="O561" s="94"/>
      <c r="P561" s="94"/>
      <c r="Q561" s="94"/>
      <c r="R561" s="94"/>
    </row>
    <row r="562" spans="13:18" x14ac:dyDescent="0.2">
      <c r="M562" s="94"/>
      <c r="N562" s="94"/>
      <c r="O562" s="94"/>
      <c r="P562" s="94"/>
      <c r="Q562" s="94"/>
      <c r="R562" s="94"/>
    </row>
    <row r="563" spans="13:18" x14ac:dyDescent="0.2">
      <c r="M563" s="94"/>
      <c r="N563" s="94"/>
      <c r="O563" s="94"/>
      <c r="P563" s="94"/>
      <c r="Q563" s="94"/>
      <c r="R563" s="94"/>
    </row>
    <row r="564" spans="13:18" x14ac:dyDescent="0.2">
      <c r="M564" s="94"/>
      <c r="N564" s="94"/>
      <c r="O564" s="94"/>
      <c r="P564" s="94"/>
      <c r="Q564" s="94"/>
      <c r="R564" s="94"/>
    </row>
    <row r="565" spans="13:18" x14ac:dyDescent="0.2">
      <c r="M565" s="94"/>
      <c r="N565" s="94"/>
      <c r="O565" s="94"/>
      <c r="P565" s="94"/>
      <c r="Q565" s="94"/>
      <c r="R565" s="94"/>
    </row>
    <row r="566" spans="13:18" x14ac:dyDescent="0.2">
      <c r="M566" s="94"/>
      <c r="N566" s="94"/>
      <c r="O566" s="94"/>
      <c r="P566" s="94"/>
      <c r="Q566" s="94"/>
      <c r="R566" s="94"/>
    </row>
    <row r="567" spans="13:18" x14ac:dyDescent="0.2">
      <c r="M567" s="94"/>
      <c r="N567" s="94"/>
      <c r="O567" s="94"/>
      <c r="P567" s="94"/>
      <c r="Q567" s="94"/>
      <c r="R567" s="94"/>
    </row>
    <row r="568" spans="13:18" x14ac:dyDescent="0.2">
      <c r="M568" s="94"/>
      <c r="N568" s="94"/>
      <c r="O568" s="94"/>
      <c r="P568" s="94"/>
      <c r="Q568" s="94"/>
      <c r="R568" s="94"/>
    </row>
    <row r="569" spans="13:18" x14ac:dyDescent="0.2">
      <c r="M569" s="94"/>
      <c r="N569" s="94"/>
      <c r="O569" s="94"/>
      <c r="P569" s="94"/>
      <c r="Q569" s="94"/>
      <c r="R569" s="94"/>
    </row>
    <row r="570" spans="13:18" x14ac:dyDescent="0.2">
      <c r="M570" s="94"/>
      <c r="N570" s="94"/>
      <c r="O570" s="94"/>
      <c r="P570" s="94"/>
      <c r="Q570" s="94"/>
      <c r="R570" s="94"/>
    </row>
    <row r="571" spans="13:18" x14ac:dyDescent="0.2">
      <c r="M571" s="94"/>
      <c r="N571" s="94"/>
      <c r="O571" s="94"/>
      <c r="P571" s="94"/>
      <c r="Q571" s="94"/>
      <c r="R571" s="94"/>
    </row>
    <row r="572" spans="13:18" x14ac:dyDescent="0.2">
      <c r="M572" s="94"/>
      <c r="N572" s="94"/>
      <c r="O572" s="94"/>
      <c r="P572" s="94"/>
      <c r="Q572" s="94"/>
      <c r="R572" s="94"/>
    </row>
    <row r="573" spans="13:18" x14ac:dyDescent="0.2">
      <c r="M573" s="94"/>
      <c r="N573" s="94"/>
      <c r="O573" s="94"/>
      <c r="P573" s="94"/>
      <c r="Q573" s="94"/>
      <c r="R573" s="94"/>
    </row>
    <row r="574" spans="13:18" x14ac:dyDescent="0.2">
      <c r="M574" s="94"/>
      <c r="N574" s="94"/>
      <c r="O574" s="94"/>
      <c r="P574" s="94"/>
      <c r="Q574" s="94"/>
      <c r="R574" s="94"/>
    </row>
    <row r="575" spans="13:18" x14ac:dyDescent="0.2">
      <c r="M575" s="94"/>
      <c r="N575" s="94"/>
      <c r="O575" s="94"/>
      <c r="P575" s="94"/>
      <c r="Q575" s="94"/>
      <c r="R575" s="94"/>
    </row>
    <row r="576" spans="13:18" x14ac:dyDescent="0.2">
      <c r="M576" s="94"/>
      <c r="N576" s="94"/>
      <c r="O576" s="94"/>
      <c r="P576" s="94"/>
      <c r="Q576" s="94"/>
      <c r="R576" s="94"/>
    </row>
    <row r="577" spans="13:18" x14ac:dyDescent="0.2">
      <c r="M577" s="94"/>
      <c r="N577" s="94"/>
      <c r="O577" s="94"/>
      <c r="P577" s="94"/>
      <c r="Q577" s="94"/>
      <c r="R577" s="94"/>
    </row>
    <row r="578" spans="13:18" x14ac:dyDescent="0.2">
      <c r="M578" s="94"/>
      <c r="N578" s="94"/>
      <c r="O578" s="94"/>
      <c r="P578" s="94"/>
      <c r="Q578" s="94"/>
      <c r="R578" s="94"/>
    </row>
    <row r="579" spans="13:18" x14ac:dyDescent="0.2">
      <c r="M579" s="94"/>
      <c r="N579" s="94"/>
      <c r="O579" s="94"/>
      <c r="P579" s="94"/>
      <c r="Q579" s="94"/>
      <c r="R579" s="94"/>
    </row>
    <row r="580" spans="13:18" x14ac:dyDescent="0.2">
      <c r="M580" s="94"/>
      <c r="N580" s="94"/>
      <c r="O580" s="94"/>
      <c r="P580" s="94"/>
      <c r="Q580" s="94"/>
      <c r="R580" s="94"/>
    </row>
    <row r="581" spans="13:18" x14ac:dyDescent="0.2">
      <c r="M581" s="94"/>
      <c r="N581" s="94"/>
      <c r="O581" s="94"/>
      <c r="P581" s="94"/>
      <c r="Q581" s="94"/>
      <c r="R581" s="94"/>
    </row>
    <row r="582" spans="13:18" x14ac:dyDescent="0.2">
      <c r="M582" s="94"/>
      <c r="N582" s="94"/>
      <c r="O582" s="94"/>
      <c r="P582" s="94"/>
      <c r="Q582" s="94"/>
      <c r="R582" s="94"/>
    </row>
    <row r="583" spans="13:18" x14ac:dyDescent="0.2">
      <c r="M583" s="94"/>
      <c r="N583" s="94"/>
      <c r="O583" s="94"/>
      <c r="P583" s="94"/>
      <c r="Q583" s="94"/>
      <c r="R583" s="94"/>
    </row>
    <row r="584" spans="13:18" x14ac:dyDescent="0.2">
      <c r="M584" s="94"/>
      <c r="N584" s="94"/>
      <c r="O584" s="94"/>
      <c r="P584" s="94"/>
      <c r="Q584" s="94"/>
      <c r="R584" s="94"/>
    </row>
    <row r="585" spans="13:18" x14ac:dyDescent="0.2">
      <c r="M585" s="94"/>
      <c r="N585" s="94"/>
      <c r="O585" s="94"/>
      <c r="P585" s="94"/>
      <c r="Q585" s="94"/>
      <c r="R585" s="94"/>
    </row>
    <row r="586" spans="13:18" x14ac:dyDescent="0.2">
      <c r="M586" s="94"/>
      <c r="N586" s="94"/>
      <c r="O586" s="94"/>
      <c r="P586" s="94"/>
      <c r="Q586" s="94"/>
      <c r="R586" s="94"/>
    </row>
    <row r="587" spans="13:18" x14ac:dyDescent="0.2">
      <c r="M587" s="94"/>
      <c r="N587" s="94"/>
      <c r="O587" s="94"/>
      <c r="P587" s="94"/>
      <c r="Q587" s="94"/>
      <c r="R587" s="94"/>
    </row>
    <row r="588" spans="13:18" x14ac:dyDescent="0.2">
      <c r="M588" s="94"/>
      <c r="N588" s="94"/>
      <c r="O588" s="94"/>
      <c r="P588" s="94"/>
      <c r="Q588" s="94"/>
      <c r="R588" s="94"/>
    </row>
    <row r="589" spans="13:18" x14ac:dyDescent="0.2">
      <c r="M589" s="94"/>
      <c r="N589" s="94"/>
      <c r="O589" s="94"/>
      <c r="P589" s="94"/>
      <c r="Q589" s="94"/>
      <c r="R589" s="94"/>
    </row>
    <row r="590" spans="13:18" x14ac:dyDescent="0.2">
      <c r="M590" s="94"/>
      <c r="N590" s="94"/>
      <c r="O590" s="94"/>
      <c r="P590" s="94"/>
      <c r="Q590" s="94"/>
      <c r="R590" s="94"/>
    </row>
    <row r="591" spans="13:18" x14ac:dyDescent="0.2">
      <c r="M591" s="94"/>
      <c r="N591" s="94"/>
      <c r="O591" s="94"/>
      <c r="P591" s="94"/>
      <c r="Q591" s="94"/>
      <c r="R591" s="94"/>
    </row>
    <row r="592" spans="13:18" x14ac:dyDescent="0.2">
      <c r="M592" s="94"/>
      <c r="N592" s="94"/>
      <c r="O592" s="94"/>
      <c r="P592" s="94"/>
      <c r="Q592" s="94"/>
      <c r="R592" s="94"/>
    </row>
    <row r="593" spans="13:18" x14ac:dyDescent="0.2">
      <c r="M593" s="94"/>
      <c r="N593" s="94"/>
      <c r="O593" s="94"/>
      <c r="P593" s="94"/>
      <c r="Q593" s="94"/>
      <c r="R593" s="94"/>
    </row>
    <row r="594" spans="13:18" x14ac:dyDescent="0.2">
      <c r="M594" s="94"/>
      <c r="N594" s="94"/>
      <c r="O594" s="94"/>
      <c r="P594" s="94"/>
      <c r="Q594" s="94"/>
      <c r="R594" s="94"/>
    </row>
    <row r="595" spans="13:18" x14ac:dyDescent="0.2">
      <c r="M595" s="94"/>
      <c r="N595" s="94"/>
      <c r="O595" s="94"/>
      <c r="P595" s="94"/>
      <c r="Q595" s="94"/>
      <c r="R595" s="94"/>
    </row>
    <row r="596" spans="13:18" x14ac:dyDescent="0.2">
      <c r="M596" s="94"/>
      <c r="N596" s="94"/>
      <c r="O596" s="94"/>
      <c r="P596" s="94"/>
      <c r="Q596" s="94"/>
      <c r="R596" s="94"/>
    </row>
    <row r="597" spans="13:18" x14ac:dyDescent="0.2">
      <c r="M597" s="94"/>
      <c r="N597" s="94"/>
      <c r="O597" s="94"/>
      <c r="P597" s="94"/>
      <c r="Q597" s="94"/>
      <c r="R597" s="94"/>
    </row>
    <row r="598" spans="13:18" x14ac:dyDescent="0.2">
      <c r="M598" s="94"/>
      <c r="N598" s="94"/>
      <c r="O598" s="94"/>
      <c r="P598" s="94"/>
      <c r="Q598" s="94"/>
      <c r="R598" s="94"/>
    </row>
    <row r="599" spans="13:18" x14ac:dyDescent="0.2">
      <c r="M599" s="94"/>
      <c r="N599" s="94"/>
      <c r="O599" s="94"/>
      <c r="P599" s="94"/>
      <c r="Q599" s="94"/>
      <c r="R599" s="94"/>
    </row>
    <row r="600" spans="13:18" x14ac:dyDescent="0.2">
      <c r="M600" s="94"/>
      <c r="N600" s="94"/>
      <c r="O600" s="94"/>
      <c r="P600" s="94"/>
      <c r="Q600" s="94"/>
      <c r="R600" s="94"/>
    </row>
    <row r="601" spans="13:18" x14ac:dyDescent="0.2">
      <c r="M601" s="94"/>
      <c r="N601" s="94"/>
      <c r="O601" s="94"/>
      <c r="P601" s="94"/>
      <c r="Q601" s="94"/>
      <c r="R601" s="94"/>
    </row>
    <row r="602" spans="13:18" x14ac:dyDescent="0.2">
      <c r="M602" s="94"/>
      <c r="N602" s="94"/>
      <c r="O602" s="94"/>
      <c r="P602" s="94"/>
      <c r="Q602" s="94"/>
      <c r="R602" s="94"/>
    </row>
    <row r="603" spans="13:18" x14ac:dyDescent="0.2">
      <c r="M603" s="94"/>
      <c r="N603" s="94"/>
      <c r="O603" s="94"/>
      <c r="P603" s="94"/>
      <c r="Q603" s="94"/>
      <c r="R603" s="94"/>
    </row>
    <row r="604" spans="13:18" x14ac:dyDescent="0.2">
      <c r="M604" s="94"/>
      <c r="N604" s="94"/>
      <c r="O604" s="94"/>
      <c r="P604" s="94"/>
      <c r="Q604" s="94"/>
      <c r="R604" s="94"/>
    </row>
    <row r="605" spans="13:18" x14ac:dyDescent="0.2">
      <c r="M605" s="94"/>
      <c r="N605" s="94"/>
      <c r="O605" s="94"/>
      <c r="P605" s="94"/>
      <c r="Q605" s="94"/>
      <c r="R605" s="94"/>
    </row>
    <row r="606" spans="13:18" x14ac:dyDescent="0.2">
      <c r="M606" s="94"/>
      <c r="N606" s="94"/>
      <c r="O606" s="94"/>
      <c r="P606" s="94"/>
      <c r="Q606" s="94"/>
      <c r="R606" s="94"/>
    </row>
    <row r="607" spans="13:18" x14ac:dyDescent="0.2">
      <c r="M607" s="94"/>
      <c r="N607" s="94"/>
      <c r="O607" s="94"/>
      <c r="P607" s="94"/>
      <c r="Q607" s="94"/>
      <c r="R607" s="94"/>
    </row>
    <row r="608" spans="13:18" x14ac:dyDescent="0.2">
      <c r="M608" s="94"/>
      <c r="N608" s="94"/>
      <c r="O608" s="94"/>
      <c r="P608" s="94"/>
      <c r="Q608" s="94"/>
      <c r="R608" s="94"/>
    </row>
    <row r="609" spans="13:18" x14ac:dyDescent="0.2">
      <c r="M609" s="94"/>
      <c r="N609" s="94"/>
      <c r="O609" s="94"/>
      <c r="P609" s="94"/>
      <c r="Q609" s="94"/>
      <c r="R609" s="94"/>
    </row>
    <row r="610" spans="13:18" x14ac:dyDescent="0.2">
      <c r="M610" s="94"/>
      <c r="N610" s="94"/>
      <c r="O610" s="94"/>
      <c r="P610" s="94"/>
      <c r="Q610" s="94"/>
      <c r="R610" s="94"/>
    </row>
    <row r="611" spans="13:18" x14ac:dyDescent="0.2">
      <c r="M611" s="94"/>
      <c r="N611" s="94"/>
      <c r="O611" s="94"/>
      <c r="P611" s="94"/>
      <c r="Q611" s="94"/>
      <c r="R611" s="94"/>
    </row>
    <row r="612" spans="13:18" x14ac:dyDescent="0.2">
      <c r="M612" s="94"/>
      <c r="N612" s="94"/>
      <c r="O612" s="94"/>
      <c r="P612" s="94"/>
      <c r="Q612" s="94"/>
      <c r="R612" s="94"/>
    </row>
    <row r="613" spans="13:18" x14ac:dyDescent="0.2">
      <c r="M613" s="94"/>
      <c r="N613" s="94"/>
      <c r="O613" s="94"/>
      <c r="P613" s="94"/>
      <c r="Q613" s="94"/>
      <c r="R613" s="94"/>
    </row>
    <row r="614" spans="13:18" x14ac:dyDescent="0.2">
      <c r="M614" s="94"/>
      <c r="N614" s="94"/>
      <c r="O614" s="94"/>
      <c r="P614" s="94"/>
      <c r="Q614" s="94"/>
      <c r="R614" s="94"/>
    </row>
    <row r="615" spans="13:18" x14ac:dyDescent="0.2">
      <c r="M615" s="94"/>
      <c r="N615" s="94"/>
      <c r="O615" s="94"/>
      <c r="P615" s="94"/>
      <c r="Q615" s="94"/>
      <c r="R615" s="94"/>
    </row>
    <row r="616" spans="13:18" x14ac:dyDescent="0.2">
      <c r="M616" s="94"/>
      <c r="N616" s="94"/>
      <c r="O616" s="94"/>
      <c r="P616" s="94"/>
      <c r="Q616" s="94"/>
      <c r="R616" s="94"/>
    </row>
    <row r="617" spans="13:18" x14ac:dyDescent="0.2">
      <c r="M617" s="94"/>
      <c r="N617" s="94"/>
      <c r="O617" s="94"/>
      <c r="P617" s="94"/>
      <c r="Q617" s="94"/>
      <c r="R617" s="94"/>
    </row>
    <row r="618" spans="13:18" x14ac:dyDescent="0.2">
      <c r="M618" s="94"/>
      <c r="N618" s="94"/>
      <c r="O618" s="94"/>
      <c r="P618" s="94"/>
      <c r="Q618" s="94"/>
      <c r="R618" s="94"/>
    </row>
    <row r="619" spans="13:18" x14ac:dyDescent="0.2">
      <c r="M619" s="94"/>
      <c r="N619" s="94"/>
      <c r="O619" s="94"/>
      <c r="P619" s="94"/>
      <c r="Q619" s="94"/>
      <c r="R619" s="94"/>
    </row>
    <row r="620" spans="13:18" x14ac:dyDescent="0.2">
      <c r="M620" s="94"/>
      <c r="N620" s="94"/>
      <c r="O620" s="94"/>
      <c r="P620" s="94"/>
      <c r="Q620" s="94"/>
      <c r="R620" s="94"/>
    </row>
    <row r="621" spans="13:18" x14ac:dyDescent="0.2">
      <c r="M621" s="94"/>
      <c r="N621" s="94"/>
      <c r="O621" s="94"/>
      <c r="P621" s="94"/>
      <c r="Q621" s="94"/>
      <c r="R621" s="94"/>
    </row>
    <row r="622" spans="13:18" x14ac:dyDescent="0.2">
      <c r="M622" s="94"/>
      <c r="N622" s="94"/>
      <c r="O622" s="94"/>
      <c r="P622" s="94"/>
      <c r="Q622" s="94"/>
      <c r="R622" s="94"/>
    </row>
    <row r="623" spans="13:18" x14ac:dyDescent="0.2">
      <c r="M623" s="94"/>
      <c r="N623" s="94"/>
      <c r="O623" s="94"/>
      <c r="P623" s="94"/>
      <c r="Q623" s="94"/>
      <c r="R623" s="94"/>
    </row>
    <row r="624" spans="13:18" x14ac:dyDescent="0.2">
      <c r="M624" s="94"/>
      <c r="N624" s="94"/>
      <c r="O624" s="94"/>
      <c r="P624" s="94"/>
      <c r="Q624" s="94"/>
      <c r="R624" s="94"/>
    </row>
    <row r="625" spans="13:18" x14ac:dyDescent="0.2">
      <c r="M625" s="94"/>
      <c r="N625" s="94"/>
      <c r="O625" s="94"/>
      <c r="P625" s="94"/>
      <c r="Q625" s="94"/>
      <c r="R625" s="94"/>
    </row>
    <row r="626" spans="13:18" x14ac:dyDescent="0.2">
      <c r="M626" s="94"/>
      <c r="N626" s="94"/>
      <c r="O626" s="94"/>
      <c r="P626" s="94"/>
      <c r="Q626" s="94"/>
      <c r="R626" s="94"/>
    </row>
    <row r="627" spans="13:18" x14ac:dyDescent="0.2">
      <c r="M627" s="94"/>
      <c r="N627" s="94"/>
      <c r="O627" s="94"/>
      <c r="P627" s="94"/>
      <c r="Q627" s="94"/>
      <c r="R627" s="94"/>
    </row>
    <row r="628" spans="13:18" x14ac:dyDescent="0.2">
      <c r="M628" s="94"/>
      <c r="N628" s="94"/>
      <c r="O628" s="94"/>
      <c r="P628" s="94"/>
      <c r="Q628" s="94"/>
      <c r="R628" s="94"/>
    </row>
    <row r="629" spans="13:18" x14ac:dyDescent="0.2">
      <c r="M629" s="94"/>
      <c r="N629" s="94"/>
      <c r="O629" s="94"/>
      <c r="P629" s="94"/>
      <c r="Q629" s="94"/>
      <c r="R629" s="94"/>
    </row>
    <row r="630" spans="13:18" x14ac:dyDescent="0.2">
      <c r="M630" s="94"/>
      <c r="N630" s="94"/>
      <c r="O630" s="94"/>
      <c r="P630" s="94"/>
      <c r="Q630" s="94"/>
      <c r="R630" s="94"/>
    </row>
    <row r="631" spans="13:18" x14ac:dyDescent="0.2">
      <c r="M631" s="94"/>
      <c r="N631" s="94"/>
      <c r="O631" s="94"/>
      <c r="P631" s="94"/>
      <c r="Q631" s="94"/>
      <c r="R631" s="94"/>
    </row>
    <row r="632" spans="13:18" x14ac:dyDescent="0.2">
      <c r="M632" s="94"/>
      <c r="N632" s="94"/>
      <c r="O632" s="94"/>
      <c r="P632" s="94"/>
      <c r="Q632" s="94"/>
      <c r="R632" s="94"/>
    </row>
    <row r="633" spans="13:18" x14ac:dyDescent="0.2">
      <c r="M633" s="94"/>
      <c r="N633" s="94"/>
      <c r="O633" s="94"/>
      <c r="P633" s="94"/>
      <c r="Q633" s="94"/>
      <c r="R633" s="94"/>
    </row>
    <row r="634" spans="13:18" x14ac:dyDescent="0.2">
      <c r="M634" s="94"/>
      <c r="N634" s="94"/>
      <c r="O634" s="94"/>
      <c r="P634" s="94"/>
      <c r="Q634" s="94"/>
      <c r="R634" s="94"/>
    </row>
    <row r="635" spans="13:18" x14ac:dyDescent="0.2">
      <c r="M635" s="94"/>
      <c r="N635" s="94"/>
      <c r="O635" s="94"/>
      <c r="P635" s="94"/>
      <c r="Q635" s="94"/>
      <c r="R635" s="94"/>
    </row>
    <row r="636" spans="13:18" x14ac:dyDescent="0.2">
      <c r="M636" s="94"/>
      <c r="N636" s="94"/>
      <c r="O636" s="94"/>
      <c r="P636" s="94"/>
      <c r="Q636" s="94"/>
      <c r="R636" s="94"/>
    </row>
    <row r="637" spans="13:18" x14ac:dyDescent="0.2">
      <c r="M637" s="94"/>
      <c r="N637" s="94"/>
      <c r="O637" s="94"/>
      <c r="P637" s="94"/>
      <c r="Q637" s="94"/>
      <c r="R637" s="94"/>
    </row>
    <row r="638" spans="13:18" x14ac:dyDescent="0.2">
      <c r="M638" s="94"/>
      <c r="N638" s="94"/>
      <c r="O638" s="94"/>
      <c r="P638" s="94"/>
      <c r="Q638" s="94"/>
      <c r="R638" s="94"/>
    </row>
    <row r="639" spans="13:18" x14ac:dyDescent="0.2">
      <c r="M639" s="94"/>
      <c r="N639" s="94"/>
      <c r="O639" s="94"/>
      <c r="P639" s="94"/>
      <c r="Q639" s="94"/>
      <c r="R639" s="94"/>
    </row>
    <row r="640" spans="13:18" x14ac:dyDescent="0.2">
      <c r="M640" s="94"/>
      <c r="N640" s="94"/>
      <c r="O640" s="94"/>
      <c r="P640" s="94"/>
      <c r="Q640" s="94"/>
      <c r="R640" s="94"/>
    </row>
    <row r="641" spans="13:18" x14ac:dyDescent="0.2">
      <c r="M641" s="94"/>
      <c r="N641" s="94"/>
      <c r="O641" s="94"/>
      <c r="P641" s="94"/>
      <c r="Q641" s="94"/>
      <c r="R641" s="94"/>
    </row>
    <row r="642" spans="13:18" x14ac:dyDescent="0.2">
      <c r="M642" s="94"/>
      <c r="N642" s="94"/>
      <c r="O642" s="94"/>
      <c r="P642" s="94"/>
      <c r="Q642" s="94"/>
      <c r="R642" s="94"/>
    </row>
    <row r="643" spans="13:18" x14ac:dyDescent="0.2">
      <c r="M643" s="94"/>
      <c r="N643" s="94"/>
      <c r="O643" s="94"/>
      <c r="P643" s="94"/>
      <c r="Q643" s="94"/>
      <c r="R643" s="94"/>
    </row>
    <row r="644" spans="13:18" x14ac:dyDescent="0.2">
      <c r="M644" s="94"/>
      <c r="N644" s="94"/>
      <c r="O644" s="94"/>
      <c r="P644" s="94"/>
      <c r="Q644" s="94"/>
      <c r="R644" s="94"/>
    </row>
    <row r="645" spans="13:18" x14ac:dyDescent="0.2">
      <c r="M645" s="94"/>
      <c r="N645" s="94"/>
      <c r="O645" s="94"/>
      <c r="P645" s="94"/>
      <c r="Q645" s="94"/>
      <c r="R645" s="94"/>
    </row>
    <row r="646" spans="13:18" x14ac:dyDescent="0.2">
      <c r="M646" s="94"/>
      <c r="N646" s="94"/>
      <c r="O646" s="94"/>
      <c r="P646" s="94"/>
      <c r="Q646" s="94"/>
      <c r="R646" s="94"/>
    </row>
    <row r="647" spans="13:18" x14ac:dyDescent="0.2">
      <c r="M647" s="94"/>
      <c r="N647" s="94"/>
      <c r="O647" s="94"/>
      <c r="P647" s="94"/>
      <c r="Q647" s="94"/>
      <c r="R647" s="94"/>
    </row>
    <row r="648" spans="13:18" x14ac:dyDescent="0.2">
      <c r="M648" s="94"/>
      <c r="N648" s="94"/>
      <c r="O648" s="94"/>
      <c r="P648" s="94"/>
      <c r="Q648" s="94"/>
      <c r="R648" s="94"/>
    </row>
    <row r="649" spans="13:18" x14ac:dyDescent="0.2">
      <c r="M649" s="94"/>
      <c r="N649" s="94"/>
      <c r="O649" s="94"/>
      <c r="P649" s="94"/>
      <c r="Q649" s="94"/>
      <c r="R649" s="94"/>
    </row>
  </sheetData>
  <mergeCells count="74">
    <mergeCell ref="A35:K35"/>
    <mergeCell ref="A20:K20"/>
    <mergeCell ref="A22:E22"/>
    <mergeCell ref="K22:L22"/>
    <mergeCell ref="A23:E23"/>
    <mergeCell ref="A24:E24"/>
    <mergeCell ref="A25:E25"/>
    <mergeCell ref="A26:E26"/>
    <mergeCell ref="A27:E27"/>
    <mergeCell ref="A28:E28"/>
    <mergeCell ref="A29:E29"/>
    <mergeCell ref="A33:I33"/>
    <mergeCell ref="A10:K10"/>
    <mergeCell ref="B17:K17"/>
    <mergeCell ref="A12:K12"/>
    <mergeCell ref="B14:K14"/>
    <mergeCell ref="B15:K15"/>
    <mergeCell ref="B16:K16"/>
    <mergeCell ref="A53:G53"/>
    <mergeCell ref="A36:K36"/>
    <mergeCell ref="A38:G38"/>
    <mergeCell ref="A39:G39"/>
    <mergeCell ref="A40:G40"/>
    <mergeCell ref="A41:G41"/>
    <mergeCell ref="A42:G42"/>
    <mergeCell ref="A43:G43"/>
    <mergeCell ref="A44:G44"/>
    <mergeCell ref="A48:G48"/>
    <mergeCell ref="A50:K50"/>
    <mergeCell ref="A52:G52"/>
    <mergeCell ref="A105:C105"/>
    <mergeCell ref="G105:I105"/>
    <mergeCell ref="A55:G55"/>
    <mergeCell ref="A57:G57"/>
    <mergeCell ref="A58:G58"/>
    <mergeCell ref="A63:L63"/>
    <mergeCell ref="A79:I79"/>
    <mergeCell ref="A81:G81"/>
    <mergeCell ref="A65:G65"/>
    <mergeCell ref="A66:G66"/>
    <mergeCell ref="A67:G67"/>
    <mergeCell ref="A68:G68"/>
    <mergeCell ref="A71:E71"/>
    <mergeCell ref="A82:G82"/>
    <mergeCell ref="K104:L104"/>
    <mergeCell ref="A83:G83"/>
    <mergeCell ref="A84:G84"/>
    <mergeCell ref="B85:G85"/>
    <mergeCell ref="A95:K95"/>
    <mergeCell ref="A98:K100"/>
    <mergeCell ref="A104:C104"/>
    <mergeCell ref="G104:I104"/>
    <mergeCell ref="A101:K101"/>
    <mergeCell ref="A122:C122"/>
    <mergeCell ref="I122:L122"/>
    <mergeCell ref="A113:K113"/>
    <mergeCell ref="I116:K116"/>
    <mergeCell ref="A117:D117"/>
    <mergeCell ref="I117:J117"/>
    <mergeCell ref="A121:F121"/>
    <mergeCell ref="A116:F116"/>
    <mergeCell ref="I121:K121"/>
    <mergeCell ref="C128:K128"/>
    <mergeCell ref="A124:B124"/>
    <mergeCell ref="C124:K124"/>
    <mergeCell ref="C125:K125"/>
    <mergeCell ref="C126:K126"/>
    <mergeCell ref="C127:K127"/>
    <mergeCell ref="A106:C106"/>
    <mergeCell ref="G106:I106"/>
    <mergeCell ref="A107:C107"/>
    <mergeCell ref="G107:I107"/>
    <mergeCell ref="A111:K111"/>
    <mergeCell ref="A109:D109"/>
  </mergeCells>
  <pageMargins left="0.51181102362204722" right="0.47244094488188981" top="0.51181102362204722" bottom="0.39370078740157483" header="0.31496062992125984" footer="0.15748031496062992"/>
  <pageSetup paperSize="9" scale="89" fitToHeight="0" orientation="portrait" r:id="rId1"/>
  <headerFooter alignWithMargins="0"/>
  <rowBreaks count="1" manualBreakCount="1">
    <brk id="6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7:J99"/>
  <sheetViews>
    <sheetView showGridLines="0" zoomScaleNormal="100" zoomScaleSheetLayoutView="130" workbookViewId="0"/>
  </sheetViews>
  <sheetFormatPr baseColWidth="10" defaultRowHeight="12.75" x14ac:dyDescent="0.2"/>
  <cols>
    <col min="1" max="1" width="2.5703125" customWidth="1"/>
    <col min="3" max="3" width="12.7109375" customWidth="1"/>
    <col min="4" max="4" width="13.28515625" customWidth="1"/>
    <col min="6" max="6" width="15" customWidth="1"/>
    <col min="8" max="8" width="22.5703125" customWidth="1"/>
    <col min="9" max="26" width="0" hidden="1" customWidth="1"/>
  </cols>
  <sheetData>
    <row r="7" spans="1:8" ht="23.25" x14ac:dyDescent="0.35">
      <c r="A7" s="682" t="s">
        <v>241</v>
      </c>
      <c r="B7" s="682"/>
      <c r="C7" s="682"/>
      <c r="D7" s="682"/>
      <c r="E7" s="682"/>
      <c r="F7" s="682"/>
      <c r="G7" s="682"/>
      <c r="H7" s="682"/>
    </row>
    <row r="8" spans="1:8" x14ac:dyDescent="0.2">
      <c r="A8" s="683" t="s">
        <v>242</v>
      </c>
      <c r="B8" s="683"/>
      <c r="C8" s="683"/>
      <c r="D8" s="683"/>
      <c r="E8" s="683"/>
      <c r="F8" s="683"/>
      <c r="G8" s="683"/>
      <c r="H8" s="683"/>
    </row>
    <row r="9" spans="1:8" x14ac:dyDescent="0.2">
      <c r="A9" s="352"/>
      <c r="B9" s="352"/>
      <c r="C9" s="352"/>
      <c r="D9" s="352"/>
      <c r="E9" s="352"/>
      <c r="F9" s="352"/>
      <c r="G9" s="352"/>
      <c r="H9" s="352"/>
    </row>
    <row r="10" spans="1:8" x14ac:dyDescent="0.2">
      <c r="A10" s="352"/>
      <c r="B10" s="352"/>
      <c r="C10" s="352"/>
      <c r="D10" s="352"/>
      <c r="E10" s="352"/>
      <c r="F10" s="352"/>
      <c r="G10" s="352"/>
      <c r="H10" s="352"/>
    </row>
    <row r="12" spans="1:8" ht="35.25" customHeight="1" x14ac:dyDescent="0.2">
      <c r="A12" s="681" t="s">
        <v>249</v>
      </c>
      <c r="B12" s="681"/>
      <c r="C12" s="681"/>
      <c r="D12" s="681"/>
      <c r="E12" s="681"/>
      <c r="F12" s="681"/>
      <c r="G12" s="681"/>
      <c r="H12" s="681"/>
    </row>
    <row r="13" spans="1:8" ht="9.9499999999999993" customHeight="1" x14ac:dyDescent="0.2"/>
    <row r="14" spans="1:8" ht="44.25" customHeight="1" x14ac:dyDescent="0.2">
      <c r="A14" s="681" t="s">
        <v>250</v>
      </c>
      <c r="B14" s="681"/>
      <c r="C14" s="681"/>
      <c r="D14" s="681"/>
      <c r="E14" s="681"/>
      <c r="F14" s="681"/>
      <c r="G14" s="681"/>
      <c r="H14" s="681"/>
    </row>
    <row r="15" spans="1:8" ht="9.9499999999999993" customHeight="1" x14ac:dyDescent="0.2"/>
    <row r="16" spans="1:8" ht="70.5" customHeight="1" x14ac:dyDescent="0.2">
      <c r="A16" s="681" t="s">
        <v>251</v>
      </c>
      <c r="B16" s="681"/>
      <c r="C16" s="681"/>
      <c r="D16" s="681"/>
      <c r="E16" s="681"/>
      <c r="F16" s="681"/>
      <c r="G16" s="681"/>
      <c r="H16" s="681"/>
    </row>
    <row r="17" spans="1:8" ht="9.9499999999999993" customHeight="1" x14ac:dyDescent="0.2"/>
    <row r="18" spans="1:8" ht="45" customHeight="1" x14ac:dyDescent="0.2">
      <c r="A18" s="681" t="s">
        <v>243</v>
      </c>
      <c r="B18" s="681"/>
      <c r="C18" s="681"/>
      <c r="D18" s="681"/>
      <c r="E18" s="681"/>
      <c r="F18" s="681"/>
      <c r="G18" s="681"/>
      <c r="H18" s="681"/>
    </row>
    <row r="19" spans="1:8" ht="9.9499999999999993" customHeight="1" x14ac:dyDescent="0.2"/>
    <row r="20" spans="1:8" x14ac:dyDescent="0.2">
      <c r="A20" s="684" t="s">
        <v>244</v>
      </c>
      <c r="B20" s="681"/>
      <c r="C20" s="681"/>
      <c r="D20" s="681"/>
      <c r="E20" s="681"/>
      <c r="F20" s="681"/>
      <c r="G20" s="681"/>
      <c r="H20" s="681"/>
    </row>
    <row r="22" spans="1:8" ht="47.25" customHeight="1" x14ac:dyDescent="0.2">
      <c r="A22" s="681" t="s">
        <v>252</v>
      </c>
      <c r="B22" s="681"/>
      <c r="C22" s="681"/>
      <c r="D22" s="681"/>
      <c r="E22" s="681"/>
      <c r="F22" s="681"/>
      <c r="G22" s="681"/>
      <c r="H22" s="681"/>
    </row>
    <row r="23" spans="1:8" ht="45" customHeight="1" x14ac:dyDescent="0.2">
      <c r="A23" s="681" t="s">
        <v>245</v>
      </c>
      <c r="B23" s="681"/>
      <c r="C23" s="681"/>
      <c r="D23" s="681"/>
      <c r="E23" s="681"/>
      <c r="F23" s="681"/>
      <c r="G23" s="681"/>
      <c r="H23" s="681"/>
    </row>
    <row r="25" spans="1:8" ht="41.25" customHeight="1" x14ac:dyDescent="0.2">
      <c r="A25" s="681" t="s">
        <v>246</v>
      </c>
      <c r="B25" s="681"/>
      <c r="C25" s="681"/>
      <c r="D25" s="681"/>
      <c r="E25" s="681"/>
      <c r="F25" s="681"/>
      <c r="G25" s="681"/>
      <c r="H25" s="681"/>
    </row>
    <row r="30" spans="1:8" x14ac:dyDescent="0.2">
      <c r="B30" s="167" t="str">
        <f ca="1">Gesuch!A103&amp;", "&amp;TEXT(Gesuch!T103,"TT.MM.JJJJJ")</f>
        <v>, 05.12.2024</v>
      </c>
      <c r="C30" s="167"/>
      <c r="D30" s="167"/>
      <c r="F30" s="685" t="str">
        <f>SUBSTITUTE(GS_NAME &amp; " " &amp; GS_VORNAME,"&lt;", "")</f>
        <v xml:space="preserve"> </v>
      </c>
      <c r="G30" s="685"/>
      <c r="H30" s="685"/>
    </row>
    <row r="31" spans="1:8" ht="5.0999999999999996" customHeight="1" x14ac:dyDescent="0.2"/>
    <row r="32" spans="1:8" x14ac:dyDescent="0.2">
      <c r="B32" s="350" t="s">
        <v>247</v>
      </c>
      <c r="C32" s="351"/>
      <c r="D32" s="351"/>
      <c r="F32" s="350" t="s">
        <v>248</v>
      </c>
      <c r="G32" s="351"/>
      <c r="H32" s="351"/>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spans="2:10" hidden="1" x14ac:dyDescent="0.2"/>
    <row r="50" spans="2:10" hidden="1" x14ac:dyDescent="0.2"/>
    <row r="51" spans="2:10" hidden="1" x14ac:dyDescent="0.2"/>
    <row r="52" spans="2:10" hidden="1" x14ac:dyDescent="0.2"/>
    <row r="53" spans="2:10" hidden="1" x14ac:dyDescent="0.2"/>
    <row r="54" spans="2:10" hidden="1" x14ac:dyDescent="0.2"/>
    <row r="55" spans="2:10" hidden="1" x14ac:dyDescent="0.2"/>
    <row r="56" spans="2:10" hidden="1" x14ac:dyDescent="0.2"/>
    <row r="57" spans="2:10" hidden="1" x14ac:dyDescent="0.2"/>
    <row r="58" spans="2:10" hidden="1" x14ac:dyDescent="0.2"/>
    <row r="59" spans="2:10" hidden="1" x14ac:dyDescent="0.2"/>
    <row r="60" spans="2:10" hidden="1" x14ac:dyDescent="0.2">
      <c r="B60" s="200"/>
      <c r="C60" s="200"/>
      <c r="D60" s="200"/>
      <c r="E60" s="200"/>
      <c r="F60" s="200"/>
      <c r="G60" s="200"/>
      <c r="H60" s="200"/>
      <c r="I60" s="200"/>
      <c r="J60" s="200"/>
    </row>
    <row r="61" spans="2:10" hidden="1" x14ac:dyDescent="0.2">
      <c r="B61" s="200"/>
      <c r="C61" s="200"/>
      <c r="D61" s="200"/>
      <c r="E61" s="200"/>
      <c r="F61" s="200"/>
      <c r="G61" s="200"/>
      <c r="H61" s="200"/>
      <c r="I61" s="200"/>
      <c r="J61" s="200"/>
    </row>
    <row r="62" spans="2:10" hidden="1" x14ac:dyDescent="0.2">
      <c r="B62" s="200"/>
      <c r="C62" s="200"/>
      <c r="D62" s="200"/>
      <c r="E62" s="200"/>
      <c r="F62" s="200"/>
      <c r="G62" s="200"/>
      <c r="H62" s="200"/>
      <c r="I62" s="200"/>
      <c r="J62" s="200"/>
    </row>
    <row r="63" spans="2:10" hidden="1" x14ac:dyDescent="0.2">
      <c r="B63" s="200"/>
      <c r="C63" s="200"/>
      <c r="D63" s="200"/>
      <c r="E63" s="200"/>
      <c r="F63" s="200"/>
      <c r="G63" s="200"/>
      <c r="H63" s="200"/>
      <c r="I63" s="200"/>
      <c r="J63" s="200"/>
    </row>
    <row r="64" spans="2:10"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11">
    <mergeCell ref="A20:H20"/>
    <mergeCell ref="A22:H22"/>
    <mergeCell ref="A23:H23"/>
    <mergeCell ref="A25:H25"/>
    <mergeCell ref="F30:H30"/>
    <mergeCell ref="A18:H18"/>
    <mergeCell ref="A12:H12"/>
    <mergeCell ref="A7:H7"/>
    <mergeCell ref="A8:H8"/>
    <mergeCell ref="A14:H14"/>
    <mergeCell ref="A16:H16"/>
  </mergeCells>
  <pageMargins left="0.59055118110236227" right="0.59055118110236227" top="0.39370078740157483" bottom="0.78740157480314965" header="0.31496062992125984" footer="0.31496062992125984"/>
  <pageSetup paperSize="9" scale="90" fitToHeight="0" orientation="portrait" r:id="rId1"/>
  <headerFooter>
    <oddFooter>&amp;L7001 Chur, Grabenstrasse 8, Tel. +41 81 257 26 54, info@soa.gr.ch, www.soa.gr.ch</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7:J99"/>
  <sheetViews>
    <sheetView showGridLines="0" zoomScaleNormal="100" zoomScaleSheetLayoutView="130" workbookViewId="0"/>
  </sheetViews>
  <sheetFormatPr baseColWidth="10" defaultRowHeight="12.75" x14ac:dyDescent="0.2"/>
  <cols>
    <col min="1" max="1" width="2.5703125" customWidth="1"/>
    <col min="3" max="3" width="12.7109375" customWidth="1"/>
    <col min="4" max="4" width="13.28515625" customWidth="1"/>
    <col min="6" max="6" width="15" customWidth="1"/>
    <col min="8" max="8" width="22.5703125" customWidth="1"/>
    <col min="9" max="26" width="0" hidden="1" customWidth="1"/>
  </cols>
  <sheetData>
    <row r="7" spans="1:8" ht="23.25" x14ac:dyDescent="0.35">
      <c r="A7" s="682" t="s">
        <v>241</v>
      </c>
      <c r="B7" s="682"/>
      <c r="C7" s="682"/>
      <c r="D7" s="682"/>
      <c r="E7" s="682"/>
      <c r="F7" s="682"/>
      <c r="G7" s="682"/>
      <c r="H7" s="682"/>
    </row>
    <row r="8" spans="1:8" x14ac:dyDescent="0.2">
      <c r="A8" s="683" t="s">
        <v>242</v>
      </c>
      <c r="B8" s="683"/>
      <c r="C8" s="683"/>
      <c r="D8" s="683"/>
      <c r="E8" s="683"/>
      <c r="F8" s="683"/>
      <c r="G8" s="683"/>
      <c r="H8" s="683"/>
    </row>
    <row r="9" spans="1:8" x14ac:dyDescent="0.2">
      <c r="A9" s="352"/>
      <c r="B9" s="352"/>
      <c r="C9" s="352"/>
      <c r="D9" s="352"/>
      <c r="E9" s="352"/>
      <c r="F9" s="352"/>
      <c r="G9" s="352"/>
      <c r="H9" s="352"/>
    </row>
    <row r="10" spans="1:8" x14ac:dyDescent="0.2">
      <c r="A10" s="352"/>
      <c r="B10" s="352"/>
      <c r="C10" s="352"/>
      <c r="D10" s="352"/>
      <c r="E10" s="352"/>
      <c r="F10" s="352"/>
      <c r="G10" s="352"/>
      <c r="H10" s="352"/>
    </row>
    <row r="12" spans="1:8" ht="35.25" customHeight="1" x14ac:dyDescent="0.2">
      <c r="A12" s="681" t="s">
        <v>249</v>
      </c>
      <c r="B12" s="681"/>
      <c r="C12" s="681"/>
      <c r="D12" s="681"/>
      <c r="E12" s="681"/>
      <c r="F12" s="681"/>
      <c r="G12" s="681"/>
      <c r="H12" s="681"/>
    </row>
    <row r="13" spans="1:8" ht="9.9499999999999993" customHeight="1" x14ac:dyDescent="0.2"/>
    <row r="14" spans="1:8" ht="44.25" customHeight="1" x14ac:dyDescent="0.2">
      <c r="A14" s="681" t="s">
        <v>250</v>
      </c>
      <c r="B14" s="681"/>
      <c r="C14" s="681"/>
      <c r="D14" s="681"/>
      <c r="E14" s="681"/>
      <c r="F14" s="681"/>
      <c r="G14" s="681"/>
      <c r="H14" s="681"/>
    </row>
    <row r="15" spans="1:8" ht="9.9499999999999993" customHeight="1" x14ac:dyDescent="0.2"/>
    <row r="16" spans="1:8" ht="70.5" customHeight="1" x14ac:dyDescent="0.2">
      <c r="A16" s="681" t="s">
        <v>251</v>
      </c>
      <c r="B16" s="681"/>
      <c r="C16" s="681"/>
      <c r="D16" s="681"/>
      <c r="E16" s="681"/>
      <c r="F16" s="681"/>
      <c r="G16" s="681"/>
      <c r="H16" s="681"/>
    </row>
    <row r="17" spans="1:8" ht="9.9499999999999993" customHeight="1" x14ac:dyDescent="0.2"/>
    <row r="18" spans="1:8" ht="45" customHeight="1" x14ac:dyDescent="0.2">
      <c r="A18" s="681" t="s">
        <v>243</v>
      </c>
      <c r="B18" s="681"/>
      <c r="C18" s="681"/>
      <c r="D18" s="681"/>
      <c r="E18" s="681"/>
      <c r="F18" s="681"/>
      <c r="G18" s="681"/>
      <c r="H18" s="681"/>
    </row>
    <row r="19" spans="1:8" ht="9.9499999999999993" customHeight="1" x14ac:dyDescent="0.2"/>
    <row r="20" spans="1:8" x14ac:dyDescent="0.2">
      <c r="A20" s="684" t="s">
        <v>244</v>
      </c>
      <c r="B20" s="681"/>
      <c r="C20" s="681"/>
      <c r="D20" s="681"/>
      <c r="E20" s="681"/>
      <c r="F20" s="681"/>
      <c r="G20" s="681"/>
      <c r="H20" s="681"/>
    </row>
    <row r="22" spans="1:8" ht="47.25" customHeight="1" x14ac:dyDescent="0.2">
      <c r="A22" s="681" t="s">
        <v>252</v>
      </c>
      <c r="B22" s="681"/>
      <c r="C22" s="681"/>
      <c r="D22" s="681"/>
      <c r="E22" s="681"/>
      <c r="F22" s="681"/>
      <c r="G22" s="681"/>
      <c r="H22" s="681"/>
    </row>
    <row r="23" spans="1:8" ht="45" customHeight="1" x14ac:dyDescent="0.2">
      <c r="A23" s="681" t="s">
        <v>245</v>
      </c>
      <c r="B23" s="681"/>
      <c r="C23" s="681"/>
      <c r="D23" s="681"/>
      <c r="E23" s="681"/>
      <c r="F23" s="681"/>
      <c r="G23" s="681"/>
      <c r="H23" s="681"/>
    </row>
    <row r="25" spans="1:8" ht="41.25" customHeight="1" x14ac:dyDescent="0.2">
      <c r="A25" s="681" t="s">
        <v>246</v>
      </c>
      <c r="B25" s="681"/>
      <c r="C25" s="681"/>
      <c r="D25" s="681"/>
      <c r="E25" s="681"/>
      <c r="F25" s="681"/>
      <c r="G25" s="681"/>
      <c r="H25" s="681"/>
    </row>
    <row r="30" spans="1:8" x14ac:dyDescent="0.2">
      <c r="B30" s="167" t="str">
        <f ca="1">Gesuch!A103&amp;", "&amp;TEXT(Gesuch!T103,"TT.MM.JJJJJ")</f>
        <v>, 05.12.2024</v>
      </c>
      <c r="C30" s="167"/>
      <c r="D30" s="167"/>
      <c r="F30" s="685" t="str">
        <f>SUBSTITUTE(GS_ZivHeiName &amp; " " &amp; GS_ZivHeiVorname,"&lt;", "")</f>
        <v xml:space="preserve"> </v>
      </c>
      <c r="G30" s="685"/>
      <c r="H30" s="685"/>
    </row>
    <row r="31" spans="1:8" ht="5.0999999999999996" customHeight="1" x14ac:dyDescent="0.2"/>
    <row r="32" spans="1:8" x14ac:dyDescent="0.2">
      <c r="B32" s="350" t="s">
        <v>247</v>
      </c>
      <c r="C32" s="351"/>
      <c r="D32" s="351"/>
      <c r="F32" s="350" t="s">
        <v>248</v>
      </c>
      <c r="G32" s="351"/>
      <c r="H32" s="351"/>
    </row>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spans="2:10" hidden="1" x14ac:dyDescent="0.2"/>
    <row r="50" spans="2:10" hidden="1" x14ac:dyDescent="0.2"/>
    <row r="51" spans="2:10" hidden="1" x14ac:dyDescent="0.2"/>
    <row r="52" spans="2:10" hidden="1" x14ac:dyDescent="0.2"/>
    <row r="53" spans="2:10" hidden="1" x14ac:dyDescent="0.2"/>
    <row r="54" spans="2:10" hidden="1" x14ac:dyDescent="0.2"/>
    <row r="55" spans="2:10" hidden="1" x14ac:dyDescent="0.2"/>
    <row r="56" spans="2:10" hidden="1" x14ac:dyDescent="0.2"/>
    <row r="57" spans="2:10" hidden="1" x14ac:dyDescent="0.2"/>
    <row r="58" spans="2:10" hidden="1" x14ac:dyDescent="0.2"/>
    <row r="59" spans="2:10" hidden="1" x14ac:dyDescent="0.2"/>
    <row r="60" spans="2:10" hidden="1" x14ac:dyDescent="0.2">
      <c r="B60" s="200"/>
      <c r="C60" s="200"/>
      <c r="D60" s="200"/>
      <c r="E60" s="200"/>
      <c r="F60" s="200"/>
      <c r="G60" s="200"/>
      <c r="H60" s="200"/>
      <c r="I60" s="200"/>
      <c r="J60" s="200"/>
    </row>
    <row r="61" spans="2:10" hidden="1" x14ac:dyDescent="0.2">
      <c r="B61" s="200"/>
      <c r="C61" s="200"/>
      <c r="D61" s="200"/>
      <c r="E61" s="200"/>
      <c r="F61" s="200"/>
      <c r="G61" s="200"/>
      <c r="H61" s="200"/>
      <c r="I61" s="200"/>
      <c r="J61" s="200"/>
    </row>
    <row r="62" spans="2:10" hidden="1" x14ac:dyDescent="0.2">
      <c r="B62" s="200"/>
      <c r="C62" s="200"/>
      <c r="D62" s="200"/>
      <c r="E62" s="200"/>
      <c r="F62" s="200"/>
      <c r="G62" s="200"/>
      <c r="H62" s="200"/>
      <c r="I62" s="200"/>
      <c r="J62" s="200"/>
    </row>
    <row r="63" spans="2:10" hidden="1" x14ac:dyDescent="0.2">
      <c r="B63" s="200"/>
      <c r="C63" s="200"/>
      <c r="D63" s="200"/>
      <c r="E63" s="200"/>
      <c r="F63" s="200"/>
      <c r="G63" s="200"/>
      <c r="H63" s="200"/>
      <c r="I63" s="200"/>
      <c r="J63" s="200"/>
    </row>
    <row r="64" spans="2:10"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11">
    <mergeCell ref="A20:H20"/>
    <mergeCell ref="A22:H22"/>
    <mergeCell ref="A23:H23"/>
    <mergeCell ref="A25:H25"/>
    <mergeCell ref="F30:H30"/>
    <mergeCell ref="A18:H18"/>
    <mergeCell ref="A7:H7"/>
    <mergeCell ref="A8:H8"/>
    <mergeCell ref="A12:H12"/>
    <mergeCell ref="A14:H14"/>
    <mergeCell ref="A16:H16"/>
  </mergeCells>
  <pageMargins left="0.59055118110236227" right="0.59055118110236227" top="0.39370078740157483" bottom="0.78740157480314965" header="0.31496062992125984" footer="0.31496062992125984"/>
  <pageSetup paperSize="9" scale="90" fitToHeight="0" orientation="portrait" r:id="rId1"/>
  <headerFooter>
    <oddFooter>&amp;L7001 Chur, Grabenstrasse 8, Tel. +41 81 257 26 54, info@soa.gr.ch, www.soa.gr.ch</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Z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52" width="9.140625" style="4" hidden="1" customWidth="1"/>
    <col min="53" max="53" width="9.140625" style="4" customWidth="1"/>
    <col min="54" max="16384" width="9.140625" style="4"/>
  </cols>
  <sheetData>
    <row r="1" spans="1:15" ht="41.25" customHeight="1" x14ac:dyDescent="0.2">
      <c r="A1" s="689" t="s">
        <v>386</v>
      </c>
      <c r="B1" s="690"/>
      <c r="C1" s="690"/>
      <c r="D1" s="690"/>
      <c r="E1" s="690"/>
      <c r="F1" s="690"/>
      <c r="G1" s="690"/>
      <c r="H1" s="690"/>
      <c r="I1" s="690"/>
      <c r="J1" s="690"/>
      <c r="K1" s="691"/>
    </row>
    <row r="3" spans="1:15" x14ac:dyDescent="0.2">
      <c r="A3" s="4" t="s">
        <v>387</v>
      </c>
    </row>
    <row r="4" spans="1:15" x14ac:dyDescent="0.2">
      <c r="A4" s="4" t="s">
        <v>388</v>
      </c>
    </row>
    <row r="6" spans="1:15" x14ac:dyDescent="0.2">
      <c r="A6" s="4" t="s">
        <v>162</v>
      </c>
    </row>
    <row r="8" spans="1:15" x14ac:dyDescent="0.2">
      <c r="A8" s="692" t="s">
        <v>25</v>
      </c>
      <c r="B8" s="692"/>
      <c r="C8" s="456"/>
      <c r="E8" s="687" t="str">
        <f>IF(GS_NAME&lt;&gt;"",GS_NAME,"")</f>
        <v/>
      </c>
      <c r="F8" s="688"/>
      <c r="G8" s="688"/>
      <c r="H8" s="692" t="s">
        <v>26</v>
      </c>
      <c r="I8" s="692"/>
      <c r="J8" s="687" t="str">
        <f>IF(GS_VORNAME&lt;&gt;"",GS_VORNAME,"")</f>
        <v/>
      </c>
      <c r="K8" s="688"/>
    </row>
    <row r="9" spans="1:15" ht="6.6" customHeight="1" x14ac:dyDescent="0.2">
      <c r="A9" s="456"/>
      <c r="B9" s="456"/>
      <c r="C9" s="456"/>
      <c r="E9" s="456"/>
      <c r="F9" s="456"/>
      <c r="G9" s="456"/>
      <c r="H9" s="457"/>
      <c r="I9" s="457"/>
      <c r="J9" s="456"/>
      <c r="K9" s="456"/>
    </row>
    <row r="10" spans="1:15" x14ac:dyDescent="0.2">
      <c r="A10" s="686" t="s">
        <v>11</v>
      </c>
      <c r="B10" s="686"/>
      <c r="C10" s="456"/>
      <c r="E10" s="687" t="str">
        <f>IF(GS_Adresse&lt;&gt;"",GS_Adresse,"")</f>
        <v/>
      </c>
      <c r="F10" s="688"/>
      <c r="G10" s="688"/>
    </row>
    <row r="11" spans="1:15" ht="6.6" customHeight="1" x14ac:dyDescent="0.2">
      <c r="A11" s="456"/>
      <c r="B11" s="456"/>
      <c r="C11" s="456"/>
      <c r="E11" s="456"/>
      <c r="F11" s="456"/>
      <c r="G11" s="456"/>
      <c r="H11" s="457"/>
      <c r="I11" s="457"/>
      <c r="J11" s="456"/>
      <c r="K11" s="456"/>
      <c r="M11" s="693"/>
      <c r="N11" s="694"/>
      <c r="O11" s="694"/>
    </row>
    <row r="12" spans="1:15" x14ac:dyDescent="0.2">
      <c r="A12" s="456" t="s">
        <v>47</v>
      </c>
      <c r="C12" s="55"/>
      <c r="E12" s="687" t="str">
        <f>IF(GS_Ort&lt;&gt;"",GS_Ort,"")</f>
        <v/>
      </c>
      <c r="F12" s="688"/>
      <c r="G12" s="688"/>
      <c r="H12" s="693"/>
      <c r="I12" s="694"/>
      <c r="J12" s="694"/>
      <c r="K12" s="455"/>
    </row>
    <row r="13" spans="1:15" x14ac:dyDescent="0.2">
      <c r="A13" s="456"/>
      <c r="B13" s="456"/>
      <c r="C13" s="456"/>
    </row>
    <row r="14" spans="1:15" x14ac:dyDescent="0.2">
      <c r="A14" s="692" t="s">
        <v>4</v>
      </c>
      <c r="B14" s="692"/>
      <c r="C14" s="692"/>
      <c r="E14" s="458" t="str">
        <f>IF(GS_GebDat&lt;&gt;"",GS_GebDat,"")</f>
        <v/>
      </c>
      <c r="F14" s="58"/>
    </row>
    <row r="15" spans="1:15" ht="6" customHeight="1" x14ac:dyDescent="0.2">
      <c r="A15" s="456"/>
      <c r="B15" s="456"/>
      <c r="C15" s="456"/>
      <c r="E15" s="173"/>
      <c r="F15" s="173"/>
    </row>
    <row r="16" spans="1:15" x14ac:dyDescent="0.2">
      <c r="A16" s="692" t="s">
        <v>163</v>
      </c>
      <c r="B16" s="692"/>
      <c r="C16" s="692"/>
      <c r="E16" s="688" t="str">
        <f>IF(GS_AHV&lt;&gt;"",GS_AHV,"")</f>
        <v/>
      </c>
      <c r="F16" s="688"/>
    </row>
    <row r="18" spans="1:29" x14ac:dyDescent="0.2">
      <c r="A18" s="4" t="s">
        <v>389</v>
      </c>
    </row>
    <row r="19" spans="1:29" x14ac:dyDescent="0.2">
      <c r="A19" s="4" t="s">
        <v>390</v>
      </c>
    </row>
    <row r="21" spans="1:29" x14ac:dyDescent="0.2">
      <c r="A21" s="4" t="s">
        <v>173</v>
      </c>
    </row>
    <row r="22" spans="1:29" x14ac:dyDescent="0.2">
      <c r="A22" s="4" t="s">
        <v>391</v>
      </c>
    </row>
    <row r="23" spans="1:29" x14ac:dyDescent="0.2">
      <c r="A23" s="4" t="s">
        <v>392</v>
      </c>
      <c r="AC23"/>
    </row>
    <row r="24" spans="1:29" x14ac:dyDescent="0.2">
      <c r="A24" s="4" t="s">
        <v>393</v>
      </c>
      <c r="AC24"/>
    </row>
    <row r="26" spans="1:29" x14ac:dyDescent="0.2">
      <c r="A26" s="4" t="s">
        <v>175</v>
      </c>
      <c r="B26" s="173"/>
      <c r="C26" s="173"/>
      <c r="G26" s="4" t="s">
        <v>174</v>
      </c>
    </row>
    <row r="30" spans="1:29" x14ac:dyDescent="0.2">
      <c r="A30" s="696" t="str">
        <f ca="1">Merkblatt!A59</f>
        <v>, 05.12.2024</v>
      </c>
      <c r="B30" s="696"/>
      <c r="C30" s="696"/>
      <c r="D30" s="696"/>
      <c r="E30" s="696"/>
      <c r="G30" s="697" t="str">
        <f>SUBSTITUTE(GS_NAME &amp; " " &amp; GS_VORNAME,"&lt;", "")</f>
        <v xml:space="preserve"> </v>
      </c>
      <c r="H30" s="697"/>
      <c r="I30" s="697"/>
      <c r="J30" s="697"/>
    </row>
    <row r="33" spans="1:12" x14ac:dyDescent="0.2">
      <c r="A33" s="4" t="s">
        <v>394</v>
      </c>
    </row>
    <row r="34" spans="1:12" x14ac:dyDescent="0.2">
      <c r="A34" s="4" t="s">
        <v>395</v>
      </c>
    </row>
    <row r="35" spans="1:12" x14ac:dyDescent="0.2">
      <c r="A35" s="4" t="s">
        <v>396</v>
      </c>
    </row>
    <row r="36" spans="1:12" x14ac:dyDescent="0.2">
      <c r="A36" s="4" t="s">
        <v>397</v>
      </c>
    </row>
    <row r="37" spans="1:12" x14ac:dyDescent="0.2">
      <c r="L37" s="175"/>
    </row>
    <row r="39" spans="1:12" x14ac:dyDescent="0.2">
      <c r="A39" s="4" t="s">
        <v>176</v>
      </c>
      <c r="G39" s="698"/>
      <c r="H39" s="698"/>
      <c r="I39" s="698"/>
      <c r="J39" s="698"/>
    </row>
    <row r="40" spans="1:12" x14ac:dyDescent="0.2">
      <c r="G40" s="698"/>
      <c r="H40" s="698"/>
      <c r="I40" s="698"/>
      <c r="J40" s="698"/>
    </row>
    <row r="41" spans="1:12" x14ac:dyDescent="0.2">
      <c r="G41" s="698"/>
      <c r="H41" s="698"/>
      <c r="I41" s="698"/>
      <c r="J41" s="698"/>
    </row>
    <row r="42" spans="1:12" x14ac:dyDescent="0.2">
      <c r="A42" s="4" t="s">
        <v>177</v>
      </c>
      <c r="G42" s="698"/>
      <c r="H42" s="698"/>
      <c r="I42" s="698"/>
      <c r="J42" s="698"/>
    </row>
    <row r="43" spans="1:12" x14ac:dyDescent="0.2">
      <c r="G43" s="698"/>
      <c r="H43" s="698"/>
      <c r="I43" s="698"/>
      <c r="J43" s="698"/>
    </row>
    <row r="44" spans="1:12" x14ac:dyDescent="0.2">
      <c r="G44" s="698"/>
      <c r="H44" s="698"/>
      <c r="I44" s="698"/>
      <c r="J44" s="698"/>
    </row>
    <row r="45" spans="1:12" x14ac:dyDescent="0.2">
      <c r="G45" s="698"/>
      <c r="H45" s="698"/>
      <c r="I45" s="698"/>
      <c r="J45" s="698"/>
    </row>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89" spans="1:10" hidden="1" x14ac:dyDescent="0.2"/>
    <row r="91" spans="1:10" x14ac:dyDescent="0.2">
      <c r="A91" s="4" t="s">
        <v>175</v>
      </c>
      <c r="B91" s="173"/>
      <c r="C91" s="173"/>
      <c r="G91" s="4" t="s">
        <v>398</v>
      </c>
    </row>
    <row r="95" spans="1:10" x14ac:dyDescent="0.2">
      <c r="A95" s="696"/>
      <c r="B95" s="696"/>
      <c r="C95" s="696"/>
      <c r="D95" s="696"/>
      <c r="E95" s="696"/>
      <c r="G95" s="697" t="s">
        <v>240</v>
      </c>
      <c r="H95" s="697"/>
      <c r="I95" s="697"/>
      <c r="J95" s="697"/>
    </row>
    <row r="97" spans="1:11" ht="15" x14ac:dyDescent="0.25">
      <c r="A97" s="459" t="s">
        <v>399</v>
      </c>
    </row>
    <row r="98" spans="1:11" x14ac:dyDescent="0.2">
      <c r="A98" s="695" t="s">
        <v>400</v>
      </c>
      <c r="B98" s="695"/>
      <c r="C98" s="695"/>
      <c r="D98" s="695"/>
      <c r="E98" s="695"/>
      <c r="F98" s="695"/>
      <c r="G98" s="695"/>
      <c r="H98" s="695"/>
      <c r="I98" s="695"/>
      <c r="J98" s="695"/>
      <c r="K98" s="695"/>
    </row>
    <row r="99" spans="1:11" x14ac:dyDescent="0.2">
      <c r="A99" s="695"/>
      <c r="B99" s="695"/>
      <c r="C99" s="695"/>
      <c r="D99" s="695"/>
      <c r="E99" s="695"/>
      <c r="F99" s="695"/>
      <c r="G99" s="695"/>
      <c r="H99" s="695"/>
      <c r="I99" s="695"/>
      <c r="J99" s="695"/>
      <c r="K99" s="695"/>
    </row>
    <row r="100" spans="1:11" x14ac:dyDescent="0.2">
      <c r="A100" s="695"/>
      <c r="B100" s="695"/>
      <c r="C100" s="695"/>
      <c r="D100" s="695"/>
      <c r="E100" s="695"/>
      <c r="F100" s="695"/>
      <c r="G100" s="695"/>
      <c r="H100" s="695"/>
      <c r="I100" s="695"/>
      <c r="J100" s="695"/>
      <c r="K100" s="695"/>
    </row>
    <row r="101" spans="1:11" x14ac:dyDescent="0.2">
      <c r="A101" s="695"/>
      <c r="B101" s="695"/>
      <c r="C101" s="695"/>
      <c r="D101" s="695"/>
      <c r="E101" s="695"/>
      <c r="F101" s="695"/>
      <c r="G101" s="695"/>
      <c r="H101" s="695"/>
      <c r="I101" s="695"/>
      <c r="J101" s="695"/>
      <c r="K101" s="695"/>
    </row>
    <row r="102" spans="1:11" x14ac:dyDescent="0.2">
      <c r="A102" s="695"/>
      <c r="B102" s="695"/>
      <c r="C102" s="695"/>
      <c r="D102" s="695"/>
      <c r="E102" s="695"/>
      <c r="F102" s="695"/>
      <c r="G102" s="695"/>
      <c r="H102" s="695"/>
      <c r="I102" s="695"/>
      <c r="J102" s="695"/>
      <c r="K102" s="695"/>
    </row>
    <row r="103" spans="1:11" x14ac:dyDescent="0.2">
      <c r="A103" s="695"/>
      <c r="B103" s="695"/>
      <c r="C103" s="695"/>
      <c r="D103" s="695"/>
      <c r="E103" s="695"/>
      <c r="F103" s="695"/>
      <c r="G103" s="695"/>
      <c r="H103" s="695"/>
      <c r="I103" s="695"/>
      <c r="J103" s="695"/>
      <c r="K103" s="695"/>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98:K103"/>
    <mergeCell ref="A30:E30"/>
    <mergeCell ref="G30:J30"/>
    <mergeCell ref="G39:J39"/>
    <mergeCell ref="G40:J40"/>
    <mergeCell ref="G41:J41"/>
    <mergeCell ref="G42:J42"/>
    <mergeCell ref="G43:J43"/>
    <mergeCell ref="G44:J44"/>
    <mergeCell ref="G45:J45"/>
    <mergeCell ref="A95:E95"/>
    <mergeCell ref="G95:J95"/>
    <mergeCell ref="M11:O11"/>
    <mergeCell ref="E12:G12"/>
    <mergeCell ref="H12:J12"/>
    <mergeCell ref="A14:C14"/>
    <mergeCell ref="A16:C16"/>
    <mergeCell ref="E16:F16"/>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19"/>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9.140625" style="4" hidden="1" customWidth="1"/>
    <col min="27" max="52" width="0" style="4" hidden="1" customWidth="1"/>
    <col min="53" max="16384" width="9.140625" style="4"/>
  </cols>
  <sheetData>
    <row r="1" spans="1:15" ht="41.25" customHeight="1" x14ac:dyDescent="0.2">
      <c r="A1" s="689" t="s">
        <v>386</v>
      </c>
      <c r="B1" s="690"/>
      <c r="C1" s="690"/>
      <c r="D1" s="690"/>
      <c r="E1" s="690"/>
      <c r="F1" s="690"/>
      <c r="G1" s="690"/>
      <c r="H1" s="690"/>
      <c r="I1" s="690"/>
      <c r="J1" s="690"/>
      <c r="K1" s="691"/>
    </row>
    <row r="3" spans="1:15" x14ac:dyDescent="0.2">
      <c r="A3" s="4" t="s">
        <v>387</v>
      </c>
    </row>
    <row r="4" spans="1:15" x14ac:dyDescent="0.2">
      <c r="A4" s="4" t="s">
        <v>388</v>
      </c>
    </row>
    <row r="6" spans="1:15" x14ac:dyDescent="0.2">
      <c r="A6" s="4" t="s">
        <v>162</v>
      </c>
    </row>
    <row r="8" spans="1:15" x14ac:dyDescent="0.2">
      <c r="A8" s="692" t="s">
        <v>25</v>
      </c>
      <c r="B8" s="692"/>
      <c r="C8" s="456"/>
      <c r="E8" s="687" t="str">
        <f>IF(GS_ZivHeiName&lt;&gt;"",GS_ZivHeiName,"")</f>
        <v/>
      </c>
      <c r="F8" s="688"/>
      <c r="G8" s="688"/>
      <c r="H8" s="692" t="s">
        <v>26</v>
      </c>
      <c r="I8" s="692"/>
      <c r="J8" s="687" t="str">
        <f>IF(GS_ZivHeiVorname&lt;&gt;"",GS_ZivHeiVorname,"")</f>
        <v/>
      </c>
      <c r="K8" s="688"/>
    </row>
    <row r="9" spans="1:15" ht="6.6" customHeight="1" x14ac:dyDescent="0.2">
      <c r="A9" s="456"/>
      <c r="B9" s="456"/>
      <c r="C9" s="456"/>
      <c r="E9" s="456"/>
      <c r="F9" s="456"/>
      <c r="G9" s="456"/>
      <c r="H9" s="457"/>
      <c r="I9" s="457"/>
      <c r="J9" s="456"/>
      <c r="K9" s="456"/>
    </row>
    <row r="10" spans="1:15" x14ac:dyDescent="0.2">
      <c r="A10" s="686" t="s">
        <v>11</v>
      </c>
      <c r="B10" s="686"/>
      <c r="C10" s="456"/>
      <c r="E10" s="687" t="str">
        <f>IF(GS_Adresse&lt;&gt;"",GS_Adresse,"")</f>
        <v/>
      </c>
      <c r="F10" s="688"/>
      <c r="G10" s="688"/>
    </row>
    <row r="11" spans="1:15" ht="6.6" customHeight="1" x14ac:dyDescent="0.2">
      <c r="A11" s="456"/>
      <c r="B11" s="456"/>
      <c r="C11" s="456"/>
      <c r="E11" s="456"/>
      <c r="F11" s="456"/>
      <c r="G11" s="456"/>
      <c r="H11" s="457"/>
      <c r="I11" s="457"/>
      <c r="J11" s="456"/>
      <c r="K11" s="456"/>
      <c r="M11" s="693"/>
      <c r="N11" s="694"/>
      <c r="O11" s="694"/>
    </row>
    <row r="12" spans="1:15" x14ac:dyDescent="0.2">
      <c r="A12" s="456" t="s">
        <v>47</v>
      </c>
      <c r="C12" s="55"/>
      <c r="E12" s="687" t="str">
        <f>IF(GS_Ort&lt;&gt;"",GS_Ort,"")</f>
        <v/>
      </c>
      <c r="F12" s="688"/>
      <c r="G12" s="688"/>
      <c r="H12" s="693"/>
      <c r="I12" s="694"/>
      <c r="J12" s="694"/>
      <c r="K12" s="455"/>
    </row>
    <row r="13" spans="1:15" x14ac:dyDescent="0.2">
      <c r="A13" s="456"/>
      <c r="B13" s="456"/>
      <c r="C13" s="456"/>
    </row>
    <row r="14" spans="1:15" x14ac:dyDescent="0.2">
      <c r="A14" s="692" t="s">
        <v>4</v>
      </c>
      <c r="B14" s="692"/>
      <c r="C14" s="692"/>
      <c r="E14" s="458" t="str">
        <f>IF(GS_ZivHeiGebDat&lt;&gt;"",GS_ZivHeiGebDat,"")</f>
        <v/>
      </c>
      <c r="F14" s="58"/>
    </row>
    <row r="15" spans="1:15" ht="6" customHeight="1" x14ac:dyDescent="0.2">
      <c r="A15" s="456"/>
      <c r="B15" s="456"/>
      <c r="C15" s="456"/>
      <c r="E15" s="173"/>
      <c r="F15" s="173"/>
    </row>
    <row r="16" spans="1:15" x14ac:dyDescent="0.2">
      <c r="A16" s="692" t="s">
        <v>163</v>
      </c>
      <c r="B16" s="692"/>
      <c r="C16" s="692"/>
      <c r="E16" s="688" t="str">
        <f>IF(GS_ZivHeiAHV&lt;&gt;"",GS_ZivHeiAHV,"")</f>
        <v/>
      </c>
      <c r="F16" s="688"/>
    </row>
    <row r="18" spans="1:29" x14ac:dyDescent="0.2">
      <c r="A18" s="4" t="s">
        <v>389</v>
      </c>
    </row>
    <row r="19" spans="1:29" x14ac:dyDescent="0.2">
      <c r="A19" s="4" t="s">
        <v>390</v>
      </c>
    </row>
    <row r="21" spans="1:29" x14ac:dyDescent="0.2">
      <c r="A21" s="4" t="s">
        <v>173</v>
      </c>
    </row>
    <row r="22" spans="1:29" x14ac:dyDescent="0.2">
      <c r="A22" s="4" t="s">
        <v>391</v>
      </c>
    </row>
    <row r="23" spans="1:29" x14ac:dyDescent="0.2">
      <c r="A23" s="4" t="s">
        <v>392</v>
      </c>
      <c r="AC23"/>
    </row>
    <row r="24" spans="1:29" x14ac:dyDescent="0.2">
      <c r="A24" s="4" t="s">
        <v>393</v>
      </c>
      <c r="AC24"/>
    </row>
    <row r="26" spans="1:29" x14ac:dyDescent="0.2">
      <c r="A26" s="4" t="s">
        <v>175</v>
      </c>
      <c r="B26" s="173"/>
      <c r="C26" s="173"/>
      <c r="G26" s="4" t="s">
        <v>174</v>
      </c>
    </row>
    <row r="30" spans="1:29" x14ac:dyDescent="0.2">
      <c r="A30" s="696" t="str">
        <f ca="1">Merkblatt!A59</f>
        <v>, 05.12.2024</v>
      </c>
      <c r="B30" s="696"/>
      <c r="C30" s="696"/>
      <c r="D30" s="696"/>
      <c r="E30" s="696"/>
      <c r="G30" s="697" t="str">
        <f>SUBSTITUTE(GS_ZivHeiName &amp; " " &amp; GS_ZivHeiVorname,"&lt;", "")</f>
        <v xml:space="preserve"> </v>
      </c>
      <c r="H30" s="697"/>
      <c r="I30" s="697"/>
      <c r="J30" s="697"/>
    </row>
    <row r="33" spans="1:12" x14ac:dyDescent="0.2">
      <c r="A33" s="4" t="s">
        <v>394</v>
      </c>
    </row>
    <row r="34" spans="1:12" x14ac:dyDescent="0.2">
      <c r="A34" s="4" t="s">
        <v>395</v>
      </c>
    </row>
    <row r="35" spans="1:12" x14ac:dyDescent="0.2">
      <c r="A35" s="4" t="s">
        <v>396</v>
      </c>
    </row>
    <row r="36" spans="1:12" x14ac:dyDescent="0.2">
      <c r="A36" s="4" t="s">
        <v>397</v>
      </c>
    </row>
    <row r="37" spans="1:12" x14ac:dyDescent="0.2">
      <c r="L37" s="175"/>
    </row>
    <row r="39" spans="1:12" x14ac:dyDescent="0.2">
      <c r="A39" s="4" t="s">
        <v>176</v>
      </c>
      <c r="G39" s="698"/>
      <c r="H39" s="698"/>
      <c r="I39" s="698"/>
      <c r="J39" s="698"/>
    </row>
    <row r="40" spans="1:12" x14ac:dyDescent="0.2">
      <c r="G40" s="698"/>
      <c r="H40" s="698"/>
      <c r="I40" s="698"/>
      <c r="J40" s="698"/>
    </row>
    <row r="41" spans="1:12" x14ac:dyDescent="0.2">
      <c r="G41" s="698"/>
      <c r="H41" s="698"/>
      <c r="I41" s="698"/>
      <c r="J41" s="698"/>
    </row>
    <row r="42" spans="1:12" x14ac:dyDescent="0.2">
      <c r="A42" s="4" t="s">
        <v>177</v>
      </c>
      <c r="G42" s="698"/>
      <c r="H42" s="698"/>
      <c r="I42" s="698"/>
      <c r="J42" s="698"/>
    </row>
    <row r="43" spans="1:12" x14ac:dyDescent="0.2">
      <c r="G43" s="698"/>
      <c r="H43" s="698"/>
      <c r="I43" s="698"/>
      <c r="J43" s="698"/>
    </row>
    <row r="44" spans="1:12" x14ac:dyDescent="0.2">
      <c r="G44" s="698"/>
      <c r="H44" s="698"/>
      <c r="I44" s="698"/>
      <c r="J44" s="698"/>
    </row>
    <row r="45" spans="1:12" x14ac:dyDescent="0.2">
      <c r="G45" s="698"/>
      <c r="H45" s="698"/>
      <c r="I45" s="698"/>
      <c r="J45" s="698"/>
    </row>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0" hidden="1" x14ac:dyDescent="0.2"/>
    <row r="82" spans="1:10" hidden="1" x14ac:dyDescent="0.2"/>
    <row r="83" spans="1:10" hidden="1" x14ac:dyDescent="0.2"/>
    <row r="84" spans="1:10" hidden="1" x14ac:dyDescent="0.2"/>
    <row r="85" spans="1:10" hidden="1" x14ac:dyDescent="0.2"/>
    <row r="86" spans="1:10" hidden="1" x14ac:dyDescent="0.2"/>
    <row r="87" spans="1:10" hidden="1" x14ac:dyDescent="0.2"/>
    <row r="88" spans="1:10" hidden="1" x14ac:dyDescent="0.2"/>
    <row r="89" spans="1:10" hidden="1" x14ac:dyDescent="0.2"/>
    <row r="91" spans="1:10" x14ac:dyDescent="0.2">
      <c r="A91" s="4" t="s">
        <v>175</v>
      </c>
      <c r="B91" s="173"/>
      <c r="C91" s="173"/>
      <c r="G91" s="4" t="s">
        <v>398</v>
      </c>
    </row>
    <row r="95" spans="1:10" x14ac:dyDescent="0.2">
      <c r="A95" s="696"/>
      <c r="B95" s="696"/>
      <c r="C95" s="696"/>
      <c r="D95" s="696"/>
      <c r="E95" s="696"/>
      <c r="G95" s="697" t="s">
        <v>240</v>
      </c>
      <c r="H95" s="697"/>
      <c r="I95" s="697"/>
      <c r="J95" s="697"/>
    </row>
    <row r="97" spans="1:11" ht="15" x14ac:dyDescent="0.25">
      <c r="A97" s="459" t="s">
        <v>399</v>
      </c>
    </row>
    <row r="98" spans="1:11" x14ac:dyDescent="0.2">
      <c r="A98" s="695" t="s">
        <v>400</v>
      </c>
      <c r="B98" s="695"/>
      <c r="C98" s="695"/>
      <c r="D98" s="695"/>
      <c r="E98" s="695"/>
      <c r="F98" s="695"/>
      <c r="G98" s="695"/>
      <c r="H98" s="695"/>
      <c r="I98" s="695"/>
      <c r="J98" s="695"/>
      <c r="K98" s="695"/>
    </row>
    <row r="99" spans="1:11" x14ac:dyDescent="0.2">
      <c r="A99" s="695"/>
      <c r="B99" s="695"/>
      <c r="C99" s="695"/>
      <c r="D99" s="695"/>
      <c r="E99" s="695"/>
      <c r="F99" s="695"/>
      <c r="G99" s="695"/>
      <c r="H99" s="695"/>
      <c r="I99" s="695"/>
      <c r="J99" s="695"/>
      <c r="K99" s="695"/>
    </row>
    <row r="100" spans="1:11" x14ac:dyDescent="0.2">
      <c r="A100" s="695"/>
      <c r="B100" s="695"/>
      <c r="C100" s="695"/>
      <c r="D100" s="695"/>
      <c r="E100" s="695"/>
      <c r="F100" s="695"/>
      <c r="G100" s="695"/>
      <c r="H100" s="695"/>
      <c r="I100" s="695"/>
      <c r="J100" s="695"/>
      <c r="K100" s="695"/>
    </row>
    <row r="101" spans="1:11" x14ac:dyDescent="0.2">
      <c r="A101" s="695"/>
      <c r="B101" s="695"/>
      <c r="C101" s="695"/>
      <c r="D101" s="695"/>
      <c r="E101" s="695"/>
      <c r="F101" s="695"/>
      <c r="G101" s="695"/>
      <c r="H101" s="695"/>
      <c r="I101" s="695"/>
      <c r="J101" s="695"/>
      <c r="K101" s="695"/>
    </row>
    <row r="102" spans="1:11" x14ac:dyDescent="0.2">
      <c r="A102" s="695"/>
      <c r="B102" s="695"/>
      <c r="C102" s="695"/>
      <c r="D102" s="695"/>
      <c r="E102" s="695"/>
      <c r="F102" s="695"/>
      <c r="G102" s="695"/>
      <c r="H102" s="695"/>
      <c r="I102" s="695"/>
      <c r="J102" s="695"/>
      <c r="K102" s="695"/>
    </row>
    <row r="103" spans="1:11" x14ac:dyDescent="0.2">
      <c r="A103" s="695"/>
      <c r="B103" s="695"/>
      <c r="C103" s="695"/>
      <c r="D103" s="695"/>
      <c r="E103" s="695"/>
      <c r="F103" s="695"/>
      <c r="G103" s="695"/>
      <c r="H103" s="695"/>
      <c r="I103" s="695"/>
      <c r="J103" s="695"/>
      <c r="K103" s="695"/>
    </row>
    <row r="104" spans="1:11" hidden="1" x14ac:dyDescent="0.2"/>
    <row r="105" spans="1:11" hidden="1" x14ac:dyDescent="0.2"/>
    <row r="106" spans="1:11" hidden="1" x14ac:dyDescent="0.2"/>
    <row r="107" spans="1:11" hidden="1" x14ac:dyDescent="0.2"/>
    <row r="108" spans="1:11" hidden="1" x14ac:dyDescent="0.2"/>
    <row r="109" spans="1:11" hidden="1" x14ac:dyDescent="0.2"/>
    <row r="110" spans="1:11" hidden="1" x14ac:dyDescent="0.2"/>
    <row r="111" spans="1:11" hidden="1" x14ac:dyDescent="0.2"/>
    <row r="112" spans="1:11" hidden="1" x14ac:dyDescent="0.2"/>
    <row r="113" hidden="1" x14ac:dyDescent="0.2"/>
    <row r="114" hidden="1" x14ac:dyDescent="0.2"/>
    <row r="115" hidden="1" x14ac:dyDescent="0.2"/>
    <row r="116" hidden="1" x14ac:dyDescent="0.2"/>
    <row r="117" hidden="1" x14ac:dyDescent="0.2"/>
    <row r="118" hidden="1" x14ac:dyDescent="0.2"/>
    <row r="119" hidden="1" x14ac:dyDescent="0.2"/>
  </sheetData>
  <mergeCells count="25">
    <mergeCell ref="A98:K103"/>
    <mergeCell ref="A30:E30"/>
    <mergeCell ref="G30:J30"/>
    <mergeCell ref="G39:J39"/>
    <mergeCell ref="G40:J40"/>
    <mergeCell ref="G41:J41"/>
    <mergeCell ref="G42:J42"/>
    <mergeCell ref="G43:J43"/>
    <mergeCell ref="G44:J44"/>
    <mergeCell ref="G45:J45"/>
    <mergeCell ref="A95:E95"/>
    <mergeCell ref="G95:J95"/>
    <mergeCell ref="M11:O11"/>
    <mergeCell ref="E12:G12"/>
    <mergeCell ref="H12:J12"/>
    <mergeCell ref="A14:C14"/>
    <mergeCell ref="A16:C16"/>
    <mergeCell ref="E16:F16"/>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0" style="4" hidden="1" customWidth="1"/>
    <col min="27" max="16384" width="9.140625" style="4"/>
  </cols>
  <sheetData>
    <row r="1" spans="1:15" ht="41.25" customHeight="1" x14ac:dyDescent="0.2">
      <c r="A1" s="689" t="s">
        <v>401</v>
      </c>
      <c r="B1" s="690"/>
      <c r="C1" s="690"/>
      <c r="D1" s="690"/>
      <c r="E1" s="690"/>
      <c r="F1" s="690"/>
      <c r="G1" s="690"/>
      <c r="H1" s="690"/>
      <c r="I1" s="690"/>
      <c r="J1" s="690"/>
      <c r="K1" s="691"/>
    </row>
    <row r="3" spans="1:15" x14ac:dyDescent="0.2">
      <c r="A3" s="4" t="s">
        <v>402</v>
      </c>
    </row>
    <row r="4" spans="1:15" x14ac:dyDescent="0.2">
      <c r="A4" s="4" t="s">
        <v>403</v>
      </c>
    </row>
    <row r="6" spans="1:15" x14ac:dyDescent="0.2">
      <c r="A6" s="4" t="s">
        <v>162</v>
      </c>
    </row>
    <row r="8" spans="1:15" x14ac:dyDescent="0.2">
      <c r="A8" s="692" t="s">
        <v>25</v>
      </c>
      <c r="B8" s="692"/>
      <c r="C8" s="456"/>
      <c r="E8" s="687" t="str">
        <f>IF(GS_NAME&lt;&gt;"",GS_NAME,"")</f>
        <v/>
      </c>
      <c r="F8" s="688"/>
      <c r="G8" s="688"/>
      <c r="H8" s="692" t="s">
        <v>26</v>
      </c>
      <c r="I8" s="692"/>
      <c r="J8" s="687" t="str">
        <f>IF(GS_VORNAME&lt;&gt;"",GS_VORNAME,"")</f>
        <v/>
      </c>
      <c r="K8" s="688"/>
    </row>
    <row r="9" spans="1:15" ht="6.6" customHeight="1" x14ac:dyDescent="0.2">
      <c r="A9" s="456"/>
      <c r="B9" s="456"/>
      <c r="C9" s="456"/>
      <c r="E9" s="456"/>
      <c r="F9" s="456"/>
      <c r="G9" s="456"/>
      <c r="H9" s="457"/>
      <c r="I9" s="457"/>
      <c r="J9" s="456"/>
      <c r="K9" s="456"/>
    </row>
    <row r="10" spans="1:15" x14ac:dyDescent="0.2">
      <c r="A10" s="686" t="s">
        <v>11</v>
      </c>
      <c r="B10" s="686"/>
      <c r="C10" s="456"/>
      <c r="E10" s="687" t="str">
        <f>IF(GS_Adresse&lt;&gt;"",GS_Adresse,"")</f>
        <v/>
      </c>
      <c r="F10" s="688"/>
      <c r="G10" s="688"/>
    </row>
    <row r="11" spans="1:15" ht="6.6" customHeight="1" x14ac:dyDescent="0.2">
      <c r="A11" s="456"/>
      <c r="B11" s="456"/>
      <c r="C11" s="456"/>
      <c r="E11" s="456"/>
      <c r="F11" s="456"/>
      <c r="G11" s="456"/>
      <c r="H11" s="457"/>
      <c r="I11" s="457"/>
      <c r="J11" s="456"/>
      <c r="K11" s="456"/>
      <c r="M11" s="693"/>
      <c r="N11" s="694"/>
      <c r="O11" s="694"/>
    </row>
    <row r="12" spans="1:15" x14ac:dyDescent="0.2">
      <c r="A12" s="456" t="s">
        <v>47</v>
      </c>
      <c r="C12" s="55"/>
      <c r="E12" s="687" t="str">
        <f>IF(GS_Ort&lt;&gt;"",GS_Ort,"")</f>
        <v/>
      </c>
      <c r="F12" s="688"/>
      <c r="G12" s="688"/>
      <c r="H12" s="693"/>
      <c r="I12" s="694"/>
      <c r="J12" s="694"/>
      <c r="K12" s="455"/>
    </row>
    <row r="13" spans="1:15" x14ac:dyDescent="0.2">
      <c r="A13" s="456"/>
      <c r="B13" s="456"/>
      <c r="C13" s="456"/>
    </row>
    <row r="14" spans="1:15" x14ac:dyDescent="0.2">
      <c r="A14" s="692" t="s">
        <v>4</v>
      </c>
      <c r="B14" s="692"/>
      <c r="C14" s="692"/>
      <c r="E14" s="458" t="str">
        <f>IF(GS_GebDat&lt;&gt;"",GS_GebDat,"")</f>
        <v/>
      </c>
      <c r="F14" s="58"/>
    </row>
    <row r="15" spans="1:15" ht="6" customHeight="1" x14ac:dyDescent="0.2">
      <c r="A15" s="456"/>
      <c r="B15" s="456"/>
      <c r="C15" s="456"/>
      <c r="E15" s="173"/>
      <c r="F15" s="173"/>
    </row>
    <row r="16" spans="1:15" x14ac:dyDescent="0.2">
      <c r="A16" s="692" t="s">
        <v>163</v>
      </c>
      <c r="B16" s="692"/>
      <c r="C16" s="692"/>
      <c r="E16" s="688" t="str">
        <f>IF(GS_AHV&lt;&gt;"",GS_AHV,"")</f>
        <v/>
      </c>
      <c r="F16" s="688"/>
    </row>
    <row r="18" spans="1:2" x14ac:dyDescent="0.2">
      <c r="A18" s="4" t="s">
        <v>164</v>
      </c>
    </row>
    <row r="19" spans="1:2" x14ac:dyDescent="0.2">
      <c r="A19" s="4" t="s">
        <v>165</v>
      </c>
    </row>
    <row r="20" spans="1:2" x14ac:dyDescent="0.2">
      <c r="A20" s="4" t="s">
        <v>166</v>
      </c>
    </row>
    <row r="22" spans="1:2" x14ac:dyDescent="0.2">
      <c r="A22" s="174" t="s">
        <v>167</v>
      </c>
      <c r="B22" s="4" t="s">
        <v>168</v>
      </c>
    </row>
    <row r="23" spans="1:2" x14ac:dyDescent="0.2">
      <c r="B23" s="4" t="s">
        <v>404</v>
      </c>
    </row>
    <row r="24" spans="1:2" x14ac:dyDescent="0.2">
      <c r="B24" s="4" t="s">
        <v>169</v>
      </c>
    </row>
    <row r="26" spans="1:2" x14ac:dyDescent="0.2">
      <c r="A26" s="174" t="s">
        <v>167</v>
      </c>
      <c r="B26" s="4" t="s">
        <v>170</v>
      </c>
    </row>
    <row r="27" spans="1:2" x14ac:dyDescent="0.2">
      <c r="B27" s="4" t="s">
        <v>171</v>
      </c>
    </row>
    <row r="28" spans="1:2" x14ac:dyDescent="0.2">
      <c r="B28" s="4" t="s">
        <v>172</v>
      </c>
    </row>
    <row r="30" spans="1:2" x14ac:dyDescent="0.2">
      <c r="A30" s="4" t="s">
        <v>173</v>
      </c>
    </row>
    <row r="31" spans="1:2" x14ac:dyDescent="0.2">
      <c r="A31" s="4" t="s">
        <v>391</v>
      </c>
    </row>
    <row r="32" spans="1:2" x14ac:dyDescent="0.2">
      <c r="A32" s="4" t="s">
        <v>392</v>
      </c>
    </row>
    <row r="33" spans="1:13" x14ac:dyDescent="0.2">
      <c r="A33" s="4" t="s">
        <v>393</v>
      </c>
    </row>
    <row r="35" spans="1:13" x14ac:dyDescent="0.2">
      <c r="A35" s="699"/>
      <c r="B35" s="699"/>
      <c r="C35" s="699"/>
    </row>
    <row r="36" spans="1:13" x14ac:dyDescent="0.2">
      <c r="A36" s="4" t="s">
        <v>175</v>
      </c>
      <c r="G36" s="4" t="s">
        <v>174</v>
      </c>
    </row>
    <row r="38" spans="1:13" x14ac:dyDescent="0.2">
      <c r="L38" s="175"/>
    </row>
    <row r="39" spans="1:13" x14ac:dyDescent="0.2">
      <c r="A39" s="696" t="str">
        <f ca="1">Merkblatt!A59</f>
        <v>, 05.12.2024</v>
      </c>
      <c r="B39" s="696"/>
      <c r="C39" s="696"/>
      <c r="D39" s="696"/>
      <c r="E39" s="696"/>
      <c r="G39" s="697" t="str">
        <f>SUBSTITUTE(GS_NAME&amp; " " &amp; GS_VORNAME,"&lt;", "")</f>
        <v xml:space="preserve"> </v>
      </c>
      <c r="H39" s="697"/>
      <c r="I39" s="697"/>
      <c r="J39" s="697"/>
      <c r="K39" s="175"/>
      <c r="M39" s="175"/>
    </row>
    <row r="42" spans="1:13" x14ac:dyDescent="0.2">
      <c r="A42" s="4" t="s">
        <v>176</v>
      </c>
      <c r="G42" s="698"/>
      <c r="H42" s="698"/>
      <c r="I42" s="698"/>
      <c r="J42" s="698"/>
    </row>
    <row r="43" spans="1:13" x14ac:dyDescent="0.2">
      <c r="G43" s="698"/>
      <c r="H43" s="698"/>
      <c r="I43" s="698"/>
      <c r="J43" s="698"/>
    </row>
    <row r="44" spans="1:13" x14ac:dyDescent="0.2">
      <c r="G44" s="698"/>
      <c r="H44" s="698"/>
      <c r="I44" s="698"/>
      <c r="J44" s="698"/>
    </row>
    <row r="45" spans="1:13" x14ac:dyDescent="0.2">
      <c r="A45" s="4" t="s">
        <v>177</v>
      </c>
      <c r="G45" s="698"/>
      <c r="H45" s="698"/>
      <c r="I45" s="698"/>
      <c r="J45" s="698"/>
    </row>
    <row r="46" spans="1:13" x14ac:dyDescent="0.2">
      <c r="G46" s="698"/>
      <c r="H46" s="698"/>
      <c r="I46" s="698"/>
      <c r="J46" s="698"/>
    </row>
    <row r="47" spans="1:13" x14ac:dyDescent="0.2">
      <c r="G47" s="698"/>
      <c r="H47" s="698"/>
      <c r="I47" s="698"/>
      <c r="J47" s="698"/>
    </row>
    <row r="48" spans="1:13" x14ac:dyDescent="0.2">
      <c r="G48" s="698"/>
      <c r="H48" s="698"/>
      <c r="I48" s="698"/>
      <c r="J48" s="698"/>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59" t="s">
        <v>399</v>
      </c>
    </row>
    <row r="96" spans="1:11" ht="14.25" customHeight="1" x14ac:dyDescent="0.2">
      <c r="A96" s="695" t="s">
        <v>405</v>
      </c>
      <c r="B96" s="695"/>
      <c r="C96" s="695"/>
      <c r="D96" s="695"/>
      <c r="E96" s="695"/>
      <c r="F96" s="695"/>
      <c r="G96" s="695"/>
      <c r="H96" s="695"/>
      <c r="I96" s="695"/>
      <c r="J96" s="695"/>
      <c r="K96" s="695"/>
    </row>
    <row r="97" spans="1:11" x14ac:dyDescent="0.2">
      <c r="A97" s="695"/>
      <c r="B97" s="695"/>
      <c r="C97" s="695"/>
      <c r="D97" s="695"/>
      <c r="E97" s="695"/>
      <c r="F97" s="695"/>
      <c r="G97" s="695"/>
      <c r="H97" s="695"/>
      <c r="I97" s="695"/>
      <c r="J97" s="695"/>
      <c r="K97" s="695"/>
    </row>
    <row r="98" spans="1:11" x14ac:dyDescent="0.2">
      <c r="A98" s="695"/>
      <c r="B98" s="695"/>
      <c r="C98" s="695"/>
      <c r="D98" s="695"/>
      <c r="E98" s="695"/>
      <c r="F98" s="695"/>
      <c r="G98" s="695"/>
      <c r="H98" s="695"/>
      <c r="I98" s="695"/>
      <c r="J98" s="695"/>
      <c r="K98" s="695"/>
    </row>
    <row r="99" spans="1:11" x14ac:dyDescent="0.2">
      <c r="A99" s="695"/>
      <c r="B99" s="695"/>
      <c r="C99" s="695"/>
      <c r="D99" s="695"/>
      <c r="E99" s="695"/>
      <c r="F99" s="695"/>
      <c r="G99" s="695"/>
      <c r="H99" s="695"/>
      <c r="I99" s="695"/>
      <c r="J99" s="695"/>
      <c r="K99" s="695"/>
    </row>
    <row r="100" spans="1:11" x14ac:dyDescent="0.2">
      <c r="A100" s="695"/>
      <c r="B100" s="695"/>
      <c r="C100" s="695"/>
      <c r="D100" s="695"/>
      <c r="E100" s="695"/>
      <c r="F100" s="695"/>
      <c r="G100" s="695"/>
      <c r="H100" s="695"/>
      <c r="I100" s="695"/>
      <c r="J100" s="695"/>
      <c r="K100" s="695"/>
    </row>
    <row r="101" spans="1:11" x14ac:dyDescent="0.2">
      <c r="A101" s="695"/>
      <c r="B101" s="695"/>
      <c r="C101" s="695"/>
      <c r="D101" s="695"/>
      <c r="E101" s="695"/>
      <c r="F101" s="695"/>
      <c r="G101" s="695"/>
      <c r="H101" s="695"/>
      <c r="I101" s="695"/>
      <c r="J101" s="695"/>
      <c r="K101" s="695"/>
    </row>
  </sheetData>
  <mergeCells count="24">
    <mergeCell ref="G45:J45"/>
    <mergeCell ref="G46:J46"/>
    <mergeCell ref="G47:J47"/>
    <mergeCell ref="G48:J48"/>
    <mergeCell ref="A96:K101"/>
    <mergeCell ref="G44:J44"/>
    <mergeCell ref="M11:O11"/>
    <mergeCell ref="E12:G12"/>
    <mergeCell ref="H12:J12"/>
    <mergeCell ref="A14:C14"/>
    <mergeCell ref="A16:C16"/>
    <mergeCell ref="E16:F16"/>
    <mergeCell ref="A35:C35"/>
    <mergeCell ref="A39:E39"/>
    <mergeCell ref="G39:J39"/>
    <mergeCell ref="G42:J42"/>
    <mergeCell ref="G43:J43"/>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01"/>
  <sheetViews>
    <sheetView showGridLines="0" zoomScaleNormal="100" zoomScaleSheetLayoutView="100" workbookViewId="0">
      <selection sqref="A1:K1"/>
    </sheetView>
  </sheetViews>
  <sheetFormatPr baseColWidth="10" defaultColWidth="9.140625" defaultRowHeight="14.25" x14ac:dyDescent="0.2"/>
  <cols>
    <col min="1" max="1" width="3.28515625" style="4" customWidth="1"/>
    <col min="2" max="2" width="5.28515625" style="4" customWidth="1"/>
    <col min="3" max="3" width="6.28515625" style="4" customWidth="1"/>
    <col min="4" max="4" width="2" style="4" customWidth="1"/>
    <col min="5" max="5" width="11.7109375" style="4" customWidth="1"/>
    <col min="6" max="6" width="9.140625" style="4" customWidth="1"/>
    <col min="7" max="7" width="11" style="4" customWidth="1"/>
    <col min="8" max="8" width="6.5703125" style="4" customWidth="1"/>
    <col min="9" max="9" width="6.28515625" style="4" customWidth="1"/>
    <col min="10" max="10" width="13.85546875" style="4" customWidth="1"/>
    <col min="11" max="11" width="11.5703125" style="4" customWidth="1"/>
    <col min="12" max="26" width="0" style="4" hidden="1" customWidth="1"/>
    <col min="27" max="16384" width="9.140625" style="4"/>
  </cols>
  <sheetData>
    <row r="1" spans="1:15" ht="41.25" customHeight="1" x14ac:dyDescent="0.2">
      <c r="A1" s="689" t="s">
        <v>401</v>
      </c>
      <c r="B1" s="690"/>
      <c r="C1" s="690"/>
      <c r="D1" s="690"/>
      <c r="E1" s="690"/>
      <c r="F1" s="690"/>
      <c r="G1" s="690"/>
      <c r="H1" s="690"/>
      <c r="I1" s="690"/>
      <c r="J1" s="690"/>
      <c r="K1" s="691"/>
    </row>
    <row r="3" spans="1:15" x14ac:dyDescent="0.2">
      <c r="A3" s="4" t="s">
        <v>402</v>
      </c>
    </row>
    <row r="4" spans="1:15" x14ac:dyDescent="0.2">
      <c r="A4" s="4" t="s">
        <v>403</v>
      </c>
    </row>
    <row r="6" spans="1:15" x14ac:dyDescent="0.2">
      <c r="A6" s="4" t="s">
        <v>162</v>
      </c>
    </row>
    <row r="8" spans="1:15" x14ac:dyDescent="0.2">
      <c r="A8" s="692" t="s">
        <v>25</v>
      </c>
      <c r="B8" s="692"/>
      <c r="C8" s="456"/>
      <c r="E8" s="687" t="str">
        <f>IF(GS_ZivHeiName&lt;&gt;"",GS_ZivHeiName,"")</f>
        <v/>
      </c>
      <c r="F8" s="688"/>
      <c r="G8" s="688"/>
      <c r="H8" s="692" t="s">
        <v>26</v>
      </c>
      <c r="I8" s="692"/>
      <c r="J8" s="626" t="s">
        <v>230</v>
      </c>
      <c r="K8" s="626"/>
    </row>
    <row r="9" spans="1:15" ht="6.6" customHeight="1" x14ac:dyDescent="0.2">
      <c r="A9" s="456"/>
      <c r="B9" s="456"/>
      <c r="C9" s="456"/>
      <c r="E9" s="456"/>
      <c r="F9" s="456"/>
      <c r="G9" s="456"/>
      <c r="H9" s="457"/>
      <c r="I9" s="457"/>
      <c r="J9" s="456"/>
      <c r="K9" s="456"/>
    </row>
    <row r="10" spans="1:15" x14ac:dyDescent="0.2">
      <c r="A10" s="686" t="s">
        <v>11</v>
      </c>
      <c r="B10" s="686"/>
      <c r="C10" s="456"/>
      <c r="E10" s="626" t="str">
        <f>IF(GS_Adresse&lt;&gt;"",GS_Adresse,"")</f>
        <v/>
      </c>
      <c r="F10" s="626"/>
      <c r="G10" s="626"/>
    </row>
    <row r="11" spans="1:15" ht="6.6" customHeight="1" x14ac:dyDescent="0.2">
      <c r="A11" s="456"/>
      <c r="B11" s="456"/>
      <c r="C11" s="456"/>
      <c r="E11" s="456"/>
      <c r="F11" s="456"/>
      <c r="G11" s="456"/>
      <c r="H11" s="457"/>
      <c r="I11" s="457"/>
      <c r="J11" s="456"/>
      <c r="K11" s="456"/>
      <c r="M11" s="693"/>
      <c r="N11" s="694"/>
      <c r="O11" s="694"/>
    </row>
    <row r="12" spans="1:15" x14ac:dyDescent="0.2">
      <c r="A12" s="456" t="s">
        <v>47</v>
      </c>
      <c r="C12" s="55"/>
      <c r="E12" s="626" t="str">
        <f>IF(GS_Ort&lt;&gt;"",GS_Ort,"")</f>
        <v/>
      </c>
      <c r="F12" s="626"/>
      <c r="G12" s="626"/>
      <c r="H12" s="693"/>
      <c r="I12" s="694"/>
      <c r="J12" s="694"/>
      <c r="K12" s="455"/>
    </row>
    <row r="13" spans="1:15" x14ac:dyDescent="0.2">
      <c r="A13" s="456"/>
      <c r="B13" s="456"/>
      <c r="C13" s="456"/>
    </row>
    <row r="14" spans="1:15" x14ac:dyDescent="0.2">
      <c r="A14" s="692" t="s">
        <v>4</v>
      </c>
      <c r="B14" s="692"/>
      <c r="C14" s="692"/>
      <c r="E14" s="458" t="str">
        <f>IF(GS_ZivHeiGebDat&lt;&gt;"",GS_ZivHeiGebDat,"")</f>
        <v/>
      </c>
      <c r="F14" s="58"/>
    </row>
    <row r="15" spans="1:15" ht="6" customHeight="1" x14ac:dyDescent="0.2">
      <c r="A15" s="456"/>
      <c r="B15" s="456"/>
      <c r="C15" s="456"/>
      <c r="E15" s="173"/>
      <c r="F15" s="173"/>
    </row>
    <row r="16" spans="1:15" x14ac:dyDescent="0.2">
      <c r="A16" s="692" t="s">
        <v>163</v>
      </c>
      <c r="B16" s="692"/>
      <c r="C16" s="692"/>
      <c r="E16" s="700" t="str">
        <f>IF(GS_ZivHeiAHV&lt;&gt;"",GS_ZivHeiAHV,"")</f>
        <v/>
      </c>
      <c r="F16" s="700"/>
    </row>
    <row r="18" spans="1:2" x14ac:dyDescent="0.2">
      <c r="A18" s="4" t="s">
        <v>164</v>
      </c>
    </row>
    <row r="19" spans="1:2" x14ac:dyDescent="0.2">
      <c r="A19" s="4" t="s">
        <v>165</v>
      </c>
    </row>
    <row r="20" spans="1:2" x14ac:dyDescent="0.2">
      <c r="A20" s="4" t="s">
        <v>166</v>
      </c>
    </row>
    <row r="22" spans="1:2" x14ac:dyDescent="0.2">
      <c r="A22" s="174" t="s">
        <v>167</v>
      </c>
      <c r="B22" s="4" t="s">
        <v>168</v>
      </c>
    </row>
    <row r="23" spans="1:2" x14ac:dyDescent="0.2">
      <c r="B23" s="4" t="s">
        <v>404</v>
      </c>
    </row>
    <row r="24" spans="1:2" x14ac:dyDescent="0.2">
      <c r="B24" s="4" t="s">
        <v>169</v>
      </c>
    </row>
    <row r="26" spans="1:2" x14ac:dyDescent="0.2">
      <c r="A26" s="174" t="s">
        <v>167</v>
      </c>
      <c r="B26" s="4" t="s">
        <v>170</v>
      </c>
    </row>
    <row r="27" spans="1:2" x14ac:dyDescent="0.2">
      <c r="B27" s="4" t="s">
        <v>171</v>
      </c>
    </row>
    <row r="28" spans="1:2" x14ac:dyDescent="0.2">
      <c r="B28" s="4" t="s">
        <v>172</v>
      </c>
    </row>
    <row r="30" spans="1:2" x14ac:dyDescent="0.2">
      <c r="A30" s="4" t="s">
        <v>173</v>
      </c>
    </row>
    <row r="31" spans="1:2" x14ac:dyDescent="0.2">
      <c r="A31" s="4" t="s">
        <v>391</v>
      </c>
    </row>
    <row r="32" spans="1:2" x14ac:dyDescent="0.2">
      <c r="A32" s="4" t="s">
        <v>392</v>
      </c>
    </row>
    <row r="33" spans="1:13" x14ac:dyDescent="0.2">
      <c r="A33" s="4" t="s">
        <v>393</v>
      </c>
    </row>
    <row r="35" spans="1:13" x14ac:dyDescent="0.2">
      <c r="A35" s="699"/>
      <c r="B35" s="699"/>
      <c r="C35" s="699"/>
    </row>
    <row r="36" spans="1:13" x14ac:dyDescent="0.2">
      <c r="A36" s="4" t="s">
        <v>175</v>
      </c>
      <c r="G36" s="4" t="s">
        <v>174</v>
      </c>
    </row>
    <row r="38" spans="1:13" x14ac:dyDescent="0.2">
      <c r="L38" s="175"/>
    </row>
    <row r="39" spans="1:13" x14ac:dyDescent="0.2">
      <c r="A39" s="696" t="str">
        <f ca="1">Merkblatt!A59</f>
        <v>, 05.12.2024</v>
      </c>
      <c r="B39" s="696"/>
      <c r="C39" s="696"/>
      <c r="D39" s="696"/>
      <c r="E39" s="696"/>
      <c r="G39" s="697" t="str">
        <f>SUBSTITUTE(GS_ZivHeiName &amp; " " &amp; GS_ZivHeiVorname,"&lt;", "")</f>
        <v xml:space="preserve"> </v>
      </c>
      <c r="H39" s="697"/>
      <c r="I39" s="697"/>
      <c r="J39" s="697"/>
      <c r="K39" s="175"/>
      <c r="M39" s="175"/>
    </row>
    <row r="42" spans="1:13" x14ac:dyDescent="0.2">
      <c r="A42" s="4" t="s">
        <v>176</v>
      </c>
      <c r="G42" s="698"/>
      <c r="H42" s="698"/>
      <c r="I42" s="698"/>
      <c r="J42" s="698"/>
    </row>
    <row r="43" spans="1:13" x14ac:dyDescent="0.2">
      <c r="G43" s="698"/>
      <c r="H43" s="698"/>
      <c r="I43" s="698"/>
      <c r="J43" s="698"/>
    </row>
    <row r="44" spans="1:13" x14ac:dyDescent="0.2">
      <c r="G44" s="698"/>
      <c r="H44" s="698"/>
      <c r="I44" s="698"/>
      <c r="J44" s="698"/>
    </row>
    <row r="45" spans="1:13" x14ac:dyDescent="0.2">
      <c r="A45" s="4" t="s">
        <v>177</v>
      </c>
      <c r="G45" s="698"/>
      <c r="H45" s="698"/>
      <c r="I45" s="698"/>
      <c r="J45" s="698"/>
    </row>
    <row r="46" spans="1:13" x14ac:dyDescent="0.2">
      <c r="G46" s="698"/>
      <c r="H46" s="698"/>
      <c r="I46" s="698"/>
      <c r="J46" s="698"/>
    </row>
    <row r="47" spans="1:13" x14ac:dyDescent="0.2">
      <c r="G47" s="698"/>
      <c r="H47" s="698"/>
      <c r="I47" s="698"/>
      <c r="J47" s="698"/>
    </row>
    <row r="48" spans="1:13" x14ac:dyDescent="0.2">
      <c r="G48" s="698"/>
      <c r="H48" s="698"/>
      <c r="I48" s="698"/>
      <c r="J48" s="698"/>
    </row>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1" hidden="1" x14ac:dyDescent="0.2"/>
    <row r="82" spans="1:11" hidden="1" x14ac:dyDescent="0.2"/>
    <row r="83" spans="1:11" hidden="1" x14ac:dyDescent="0.2"/>
    <row r="84" spans="1:11" hidden="1" x14ac:dyDescent="0.2"/>
    <row r="85" spans="1:11" hidden="1" x14ac:dyDescent="0.2"/>
    <row r="86" spans="1:11" hidden="1" x14ac:dyDescent="0.2"/>
    <row r="87" spans="1:11" hidden="1" x14ac:dyDescent="0.2"/>
    <row r="88" spans="1:11" hidden="1" x14ac:dyDescent="0.2"/>
    <row r="89" spans="1:11" hidden="1" x14ac:dyDescent="0.2"/>
    <row r="90" spans="1:11" hidden="1" x14ac:dyDescent="0.2"/>
    <row r="91" spans="1:11" hidden="1" x14ac:dyDescent="0.2"/>
    <row r="92" spans="1:11" hidden="1" x14ac:dyDescent="0.2"/>
    <row r="95" spans="1:11" ht="15" x14ac:dyDescent="0.25">
      <c r="A95" s="459" t="s">
        <v>399</v>
      </c>
    </row>
    <row r="96" spans="1:11" ht="14.25" customHeight="1" x14ac:dyDescent="0.2">
      <c r="A96" s="695" t="s">
        <v>405</v>
      </c>
      <c r="B96" s="695"/>
      <c r="C96" s="695"/>
      <c r="D96" s="695"/>
      <c r="E96" s="695"/>
      <c r="F96" s="695"/>
      <c r="G96" s="695"/>
      <c r="H96" s="695"/>
      <c r="I96" s="695"/>
      <c r="J96" s="695"/>
      <c r="K96" s="695"/>
    </row>
    <row r="97" spans="1:11" x14ac:dyDescent="0.2">
      <c r="A97" s="695"/>
      <c r="B97" s="695"/>
      <c r="C97" s="695"/>
      <c r="D97" s="695"/>
      <c r="E97" s="695"/>
      <c r="F97" s="695"/>
      <c r="G97" s="695"/>
      <c r="H97" s="695"/>
      <c r="I97" s="695"/>
      <c r="J97" s="695"/>
      <c r="K97" s="695"/>
    </row>
    <row r="98" spans="1:11" x14ac:dyDescent="0.2">
      <c r="A98" s="695"/>
      <c r="B98" s="695"/>
      <c r="C98" s="695"/>
      <c r="D98" s="695"/>
      <c r="E98" s="695"/>
      <c r="F98" s="695"/>
      <c r="G98" s="695"/>
      <c r="H98" s="695"/>
      <c r="I98" s="695"/>
      <c r="J98" s="695"/>
      <c r="K98" s="695"/>
    </row>
    <row r="99" spans="1:11" x14ac:dyDescent="0.2">
      <c r="A99" s="695"/>
      <c r="B99" s="695"/>
      <c r="C99" s="695"/>
      <c r="D99" s="695"/>
      <c r="E99" s="695"/>
      <c r="F99" s="695"/>
      <c r="G99" s="695"/>
      <c r="H99" s="695"/>
      <c r="I99" s="695"/>
      <c r="J99" s="695"/>
      <c r="K99" s="695"/>
    </row>
    <row r="100" spans="1:11" x14ac:dyDescent="0.2">
      <c r="A100" s="695"/>
      <c r="B100" s="695"/>
      <c r="C100" s="695"/>
      <c r="D100" s="695"/>
      <c r="E100" s="695"/>
      <c r="F100" s="695"/>
      <c r="G100" s="695"/>
      <c r="H100" s="695"/>
      <c r="I100" s="695"/>
      <c r="J100" s="695"/>
      <c r="K100" s="695"/>
    </row>
    <row r="101" spans="1:11" x14ac:dyDescent="0.2">
      <c r="A101" s="695"/>
      <c r="B101" s="695"/>
      <c r="C101" s="695"/>
      <c r="D101" s="695"/>
      <c r="E101" s="695"/>
      <c r="F101" s="695"/>
      <c r="G101" s="695"/>
      <c r="H101" s="695"/>
      <c r="I101" s="695"/>
      <c r="J101" s="695"/>
      <c r="K101" s="695"/>
    </row>
  </sheetData>
  <mergeCells count="24">
    <mergeCell ref="G45:J45"/>
    <mergeCell ref="G46:J46"/>
    <mergeCell ref="G47:J47"/>
    <mergeCell ref="G48:J48"/>
    <mergeCell ref="A96:K101"/>
    <mergeCell ref="G44:J44"/>
    <mergeCell ref="M11:O11"/>
    <mergeCell ref="E12:G12"/>
    <mergeCell ref="H12:J12"/>
    <mergeCell ref="A14:C14"/>
    <mergeCell ref="A16:C16"/>
    <mergeCell ref="E16:F16"/>
    <mergeCell ref="A35:C35"/>
    <mergeCell ref="A39:E39"/>
    <mergeCell ref="G39:J39"/>
    <mergeCell ref="G42:J42"/>
    <mergeCell ref="G43:J43"/>
    <mergeCell ref="A10:B10"/>
    <mergeCell ref="E10:G10"/>
    <mergeCell ref="A1:K1"/>
    <mergeCell ref="A8:B8"/>
    <mergeCell ref="E8:G8"/>
    <mergeCell ref="H8:I8"/>
    <mergeCell ref="J8:K8"/>
  </mergeCells>
  <pageMargins left="0.82677165354330717" right="0.47244094488188981" top="0.55118110236220474" bottom="0.74803149606299213" header="0.39370078740157483" footer="0.35433070866141736"/>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0000"/>
    <pageSetUpPr fitToPage="1"/>
  </sheetPr>
  <dimension ref="A1:AZ99"/>
  <sheetViews>
    <sheetView showGridLines="0" zoomScaleNormal="100" zoomScaleSheetLayoutView="70" workbookViewId="0">
      <selection sqref="A1:AA1"/>
    </sheetView>
  </sheetViews>
  <sheetFormatPr baseColWidth="10" defaultColWidth="3.28515625" defaultRowHeight="12.75" x14ac:dyDescent="0.2"/>
  <cols>
    <col min="1" max="2" width="3.42578125" style="83" customWidth="1"/>
    <col min="3" max="3" width="4.42578125" style="83" customWidth="1"/>
    <col min="4" max="4" width="2.5703125" style="83" customWidth="1"/>
    <col min="5" max="13" width="3.42578125" style="83" customWidth="1"/>
    <col min="14" max="14" width="3" style="83" customWidth="1"/>
    <col min="15" max="15" width="1.5703125" style="83" customWidth="1"/>
    <col min="16" max="20" width="3.42578125" style="83" customWidth="1"/>
    <col min="21" max="21" width="3.140625" style="83" customWidth="1"/>
    <col min="22" max="27" width="3.42578125" style="83" customWidth="1"/>
    <col min="28" max="52" width="3.28515625" style="83" hidden="1" customWidth="1"/>
    <col min="53" max="16384" width="3.28515625" style="83"/>
  </cols>
  <sheetData>
    <row r="1" spans="1:29" ht="48.75" customHeight="1" x14ac:dyDescent="0.2">
      <c r="A1" s="701" t="s">
        <v>253</v>
      </c>
      <c r="B1" s="702"/>
      <c r="C1" s="702"/>
      <c r="D1" s="702"/>
      <c r="E1" s="702"/>
      <c r="F1" s="702"/>
      <c r="G1" s="702"/>
      <c r="H1" s="702"/>
      <c r="I1" s="702"/>
      <c r="J1" s="702"/>
      <c r="K1" s="702"/>
      <c r="L1" s="702"/>
      <c r="M1" s="702"/>
      <c r="N1" s="702"/>
      <c r="O1" s="702"/>
      <c r="P1" s="702"/>
      <c r="Q1" s="702"/>
      <c r="R1" s="702"/>
      <c r="S1" s="702"/>
      <c r="T1" s="702"/>
      <c r="U1" s="702"/>
      <c r="V1" s="702"/>
      <c r="W1" s="702"/>
      <c r="X1" s="702"/>
      <c r="Y1" s="702"/>
      <c r="Z1" s="702"/>
      <c r="AA1" s="703"/>
      <c r="AB1" s="176"/>
    </row>
    <row r="2" spans="1:29" s="1" customFormat="1" ht="9.9499999999999993" customHeight="1" x14ac:dyDescent="0.2"/>
    <row r="3" spans="1:29" s="1" customFormat="1" ht="9.9499999999999993" customHeight="1" x14ac:dyDescent="0.2"/>
    <row r="4" spans="1:29" s="1" customFormat="1" ht="8.25" customHeight="1" x14ac:dyDescent="0.2"/>
    <row r="5" spans="1:29" s="1" customFormat="1" ht="14.25" x14ac:dyDescent="0.2">
      <c r="A5" s="1" t="s">
        <v>178</v>
      </c>
      <c r="I5" s="55"/>
    </row>
    <row r="6" spans="1:29" s="1" customFormat="1" ht="9.9499999999999993" customHeight="1" x14ac:dyDescent="0.2">
      <c r="AC6" s="1" t="s">
        <v>8</v>
      </c>
    </row>
    <row r="7" spans="1:29" s="1" customFormat="1" ht="15" x14ac:dyDescent="0.2">
      <c r="A7" s="706" t="str">
        <f>SUBSTITUTE(GS_NAME&amp; " " &amp; GS_VORNAME,"&lt;", "")</f>
        <v xml:space="preserve"> </v>
      </c>
      <c r="B7" s="706"/>
      <c r="C7" s="706"/>
      <c r="D7" s="706"/>
      <c r="E7" s="706"/>
      <c r="F7" s="706"/>
      <c r="G7" s="706"/>
      <c r="H7" s="706"/>
      <c r="I7" s="706"/>
      <c r="J7" s="706"/>
      <c r="K7" s="707" t="s">
        <v>179</v>
      </c>
      <c r="L7" s="705"/>
      <c r="M7" s="705"/>
      <c r="N7" s="708" t="str">
        <f>IF(GS_AHV&lt;&gt;"",GS_AHV,"")</f>
        <v/>
      </c>
      <c r="O7" s="708"/>
      <c r="P7" s="708"/>
      <c r="Q7" s="708"/>
      <c r="R7" s="708"/>
      <c r="S7" s="708"/>
      <c r="T7" s="708"/>
      <c r="V7" s="407" t="s">
        <v>180</v>
      </c>
      <c r="W7" s="709" t="str">
        <f>IF(GS_GebDat&lt;&gt;"",GS_GebDat,"")</f>
        <v/>
      </c>
      <c r="X7" s="709"/>
      <c r="Y7" s="709"/>
      <c r="Z7" s="709"/>
      <c r="AA7" s="709"/>
      <c r="AB7" s="256"/>
    </row>
    <row r="8" spans="1:29" s="1" customFormat="1" ht="9" customHeight="1" x14ac:dyDescent="0.2">
      <c r="Z8" s="704"/>
      <c r="AA8" s="704"/>
      <c r="AB8" s="704"/>
    </row>
    <row r="9" spans="1:29" s="1" customFormat="1" ht="15" x14ac:dyDescent="0.2">
      <c r="A9" s="706" t="str">
        <f>SUBSTITUTE(GS_ZivHeiName &amp; " " &amp; GS_ZivHeiVorname,"&lt;", "")</f>
        <v xml:space="preserve"> </v>
      </c>
      <c r="B9" s="706"/>
      <c r="C9" s="706"/>
      <c r="D9" s="706"/>
      <c r="E9" s="706"/>
      <c r="F9" s="706"/>
      <c r="G9" s="706"/>
      <c r="H9" s="706"/>
      <c r="I9" s="706"/>
      <c r="J9" s="706"/>
      <c r="K9" s="705" t="s">
        <v>179</v>
      </c>
      <c r="L9" s="705"/>
      <c r="M9" s="705"/>
      <c r="N9" s="708" t="str">
        <f>IF(GS_ZivHeiAHV&lt;&gt;"",GS_ZivHeiAHV,"")</f>
        <v/>
      </c>
      <c r="O9" s="708"/>
      <c r="P9" s="708"/>
      <c r="Q9" s="708"/>
      <c r="R9" s="708"/>
      <c r="S9" s="708"/>
      <c r="T9" s="708"/>
      <c r="V9" s="407" t="s">
        <v>180</v>
      </c>
      <c r="W9" s="709" t="str">
        <f>IF(GS_GebDat&lt;&gt;"",GS_GebDat,"")</f>
        <v/>
      </c>
      <c r="X9" s="709"/>
      <c r="Y9" s="709"/>
      <c r="Z9" s="709"/>
      <c r="AA9" s="709"/>
      <c r="AB9" s="256"/>
    </row>
    <row r="10" spans="1:29" s="1" customFormat="1" ht="15" x14ac:dyDescent="0.2">
      <c r="A10" s="177"/>
      <c r="B10" s="177"/>
      <c r="C10" s="177"/>
      <c r="D10" s="177"/>
      <c r="E10" s="177"/>
      <c r="F10" s="177"/>
      <c r="G10" s="177"/>
      <c r="H10" s="177"/>
      <c r="I10" s="177"/>
      <c r="J10" s="177"/>
      <c r="K10" s="80"/>
      <c r="L10" s="80"/>
      <c r="M10" s="80"/>
      <c r="N10" s="178"/>
      <c r="O10" s="178"/>
      <c r="P10" s="178"/>
      <c r="Q10" s="178"/>
      <c r="R10" s="178"/>
      <c r="S10" s="178"/>
      <c r="T10" s="3"/>
      <c r="U10" s="3"/>
      <c r="V10" s="61"/>
      <c r="W10" s="3"/>
      <c r="X10" s="179"/>
      <c r="Y10" s="179"/>
      <c r="Z10" s="179"/>
      <c r="AA10" s="179"/>
    </row>
    <row r="11" spans="1:29" s="1" customFormat="1" ht="18.75" customHeight="1" x14ac:dyDescent="0.2"/>
    <row r="12" spans="1:29" s="1" customFormat="1" ht="14.25" x14ac:dyDescent="0.2">
      <c r="A12" s="1" t="s">
        <v>181</v>
      </c>
      <c r="B12" s="50"/>
      <c r="D12" s="688" t="str">
        <f>SUBSTITUTE(GS_Adresse &amp; ", " &amp; GS_Ort,"&lt;", "")</f>
        <v xml:space="preserve">, </v>
      </c>
      <c r="E12" s="688"/>
      <c r="F12" s="688"/>
      <c r="G12" s="688"/>
      <c r="H12" s="688"/>
      <c r="I12" s="688"/>
      <c r="J12" s="688"/>
      <c r="K12" s="688"/>
      <c r="L12" s="688"/>
      <c r="M12" s="688"/>
      <c r="N12" s="688"/>
      <c r="O12" s="688"/>
      <c r="P12" s="1" t="s">
        <v>182</v>
      </c>
      <c r="AC12" s="1" t="s">
        <v>8</v>
      </c>
    </row>
    <row r="13" spans="1:29" s="1" customFormat="1" ht="9" customHeight="1" x14ac:dyDescent="0.2"/>
    <row r="14" spans="1:29" s="1" customFormat="1" ht="14.25" x14ac:dyDescent="0.2">
      <c r="A14" s="1" t="s">
        <v>183</v>
      </c>
    </row>
    <row r="15" spans="1:29" s="1" customFormat="1" ht="9" customHeight="1" x14ac:dyDescent="0.2"/>
    <row r="16" spans="1:29" s="1" customFormat="1" ht="14.25" x14ac:dyDescent="0.2">
      <c r="A16" s="1" t="s">
        <v>184</v>
      </c>
    </row>
    <row r="17" spans="1:32" s="1" customFormat="1" ht="9" customHeight="1" x14ac:dyDescent="0.2"/>
    <row r="18" spans="1:32" s="1" customFormat="1" ht="14.25" x14ac:dyDescent="0.2">
      <c r="A18" s="1" t="s">
        <v>185</v>
      </c>
      <c r="AB18" s="50"/>
    </row>
    <row r="19" spans="1:32" s="1" customFormat="1" ht="9" customHeight="1" x14ac:dyDescent="0.2"/>
    <row r="20" spans="1:32" s="1" customFormat="1" ht="14.25" x14ac:dyDescent="0.2">
      <c r="A20" s="1" t="s">
        <v>186</v>
      </c>
      <c r="H20" s="688" t="str">
        <f>IF(UNTERST_WOHNS&lt;&gt;"",UNTERST_WOHNS,"")</f>
        <v/>
      </c>
      <c r="I20" s="688"/>
      <c r="J20" s="688"/>
      <c r="K20" s="688"/>
      <c r="L20" s="688"/>
      <c r="M20" s="688"/>
      <c r="P20" s="1" t="s">
        <v>187</v>
      </c>
    </row>
    <row r="21" spans="1:32" s="1" customFormat="1" ht="9" customHeight="1" x14ac:dyDescent="0.2"/>
    <row r="22" spans="1:32" s="1" customFormat="1" ht="14.25" x14ac:dyDescent="0.2">
      <c r="A22" s="1" t="s">
        <v>188</v>
      </c>
      <c r="W22" s="688" t="str">
        <f>IF(UNTERST_WOHNS&lt;&gt;"",UNTERST_WOHNS,"")</f>
        <v/>
      </c>
      <c r="X22" s="688"/>
      <c r="Y22" s="688"/>
      <c r="Z22" s="688"/>
      <c r="AA22" s="688"/>
      <c r="AB22" s="256"/>
    </row>
    <row r="23" spans="1:32" s="1" customFormat="1" ht="9" customHeight="1" x14ac:dyDescent="0.2"/>
    <row r="24" spans="1:32" s="1" customFormat="1" ht="14.25" x14ac:dyDescent="0.2">
      <c r="A24" s="1" t="s">
        <v>189</v>
      </c>
    </row>
    <row r="25" spans="1:32" s="1" customFormat="1" ht="9" customHeight="1" x14ac:dyDescent="0.2"/>
    <row r="26" spans="1:32" s="1" customFormat="1" ht="14.25" x14ac:dyDescent="0.2">
      <c r="A26" s="1" t="s">
        <v>190</v>
      </c>
      <c r="F26" s="688" t="str">
        <f>IF(UNTERST_WOHNS&lt;&gt;"",UNTERST_WOHNS,"")</f>
        <v/>
      </c>
      <c r="G26" s="688"/>
      <c r="H26" s="688"/>
      <c r="I26" s="688"/>
      <c r="J26" s="688"/>
      <c r="K26" s="688"/>
      <c r="L26" s="688"/>
      <c r="M26" s="1" t="s">
        <v>191</v>
      </c>
      <c r="O26" s="31"/>
    </row>
    <row r="27" spans="1:32" s="1" customFormat="1" ht="9" customHeight="1" x14ac:dyDescent="0.2"/>
    <row r="28" spans="1:32" s="1" customFormat="1" ht="14.25" x14ac:dyDescent="0.2">
      <c r="A28" s="1" t="s">
        <v>192</v>
      </c>
    </row>
    <row r="29" spans="1:32" s="1" customFormat="1" ht="9" customHeight="1" x14ac:dyDescent="0.2"/>
    <row r="30" spans="1:32" s="1" customFormat="1" ht="9.9499999999999993" customHeight="1" x14ac:dyDescent="0.2">
      <c r="AA30" s="694"/>
      <c r="AB30" s="694"/>
      <c r="AC30" s="694"/>
      <c r="AD30" s="694"/>
      <c r="AE30" s="694"/>
      <c r="AF30" s="694"/>
    </row>
    <row r="31" spans="1:32" s="1" customFormat="1" ht="9.9499999999999993" customHeight="1" x14ac:dyDescent="0.2">
      <c r="A31" s="81" t="str">
        <f>IF(Gesuch!A103="","",Gesuch!A103)</f>
        <v/>
      </c>
    </row>
    <row r="32" spans="1:32" s="1" customFormat="1" ht="9.9499999999999993" customHeight="1" x14ac:dyDescent="0.2">
      <c r="A32" s="81" t="str">
        <f>IF(Gesuch!E103="","",Gesuch!E103)</f>
        <v/>
      </c>
    </row>
    <row r="33" spans="1:39" s="1" customFormat="1" ht="14.25" x14ac:dyDescent="0.2">
      <c r="A33" s="1" t="s">
        <v>103</v>
      </c>
      <c r="L33" s="256" t="s">
        <v>193</v>
      </c>
    </row>
    <row r="34" spans="1:39" s="1" customFormat="1" ht="9.9499999999999993" customHeight="1" x14ac:dyDescent="0.2"/>
    <row r="35" spans="1:39" s="1" customFormat="1" ht="14.25" x14ac:dyDescent="0.2">
      <c r="K35" s="713"/>
      <c r="L35" s="713"/>
      <c r="N35" s="38"/>
      <c r="O35" s="38"/>
      <c r="AF35" s="28"/>
      <c r="AG35" s="28"/>
      <c r="AH35" s="28"/>
      <c r="AI35" s="28"/>
      <c r="AJ35" s="28"/>
      <c r="AK35" s="28"/>
      <c r="AL35" s="28"/>
      <c r="AM35" s="28"/>
    </row>
    <row r="36" spans="1:39" s="1" customFormat="1" ht="14.25" x14ac:dyDescent="0.2"/>
    <row r="37" spans="1:39" s="1" customFormat="1" ht="14.25" x14ac:dyDescent="0.2">
      <c r="A37" s="711"/>
      <c r="B37" s="711"/>
    </row>
    <row r="38" spans="1:39" s="1" customFormat="1" ht="15" x14ac:dyDescent="0.2">
      <c r="A38" s="687" t="str">
        <f ca="1">Merkblatt!A59</f>
        <v>, 05.12.2024</v>
      </c>
      <c r="B38" s="687"/>
      <c r="C38" s="687"/>
      <c r="D38" s="687"/>
      <c r="E38" s="687"/>
      <c r="F38" s="687"/>
      <c r="G38" s="687"/>
      <c r="H38" s="687"/>
      <c r="I38" s="687"/>
      <c r="J38" s="687"/>
      <c r="K38" s="180"/>
      <c r="L38" s="714" t="str">
        <f>SUBSTITUTE(GS_NAME&amp; " " &amp; GS_VORNAME,"&lt;", "")</f>
        <v xml:space="preserve"> </v>
      </c>
      <c r="M38" s="714"/>
      <c r="N38" s="714"/>
      <c r="O38" s="714"/>
      <c r="P38" s="714"/>
      <c r="Q38" s="714"/>
      <c r="R38" s="714"/>
      <c r="S38" s="714"/>
      <c r="T38" s="256"/>
      <c r="U38" s="710" t="str">
        <f>SUBSTITUTE(GS_ZivHeiName &amp; " " &amp; GS_ZivHeiVorname,"&lt;", "")</f>
        <v xml:space="preserve"> </v>
      </c>
      <c r="V38" s="688"/>
      <c r="W38" s="688"/>
      <c r="X38" s="688"/>
      <c r="Y38" s="688"/>
      <c r="Z38" s="688"/>
      <c r="AA38" s="688"/>
      <c r="AB38" s="256"/>
      <c r="AC38" s="256"/>
    </row>
    <row r="39" spans="1:39" ht="15" x14ac:dyDescent="0.2">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row>
    <row r="40" spans="1:39" ht="15" x14ac:dyDescent="0.2">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1"/>
    </row>
    <row r="41" spans="1:39" ht="15" x14ac:dyDescent="0.2">
      <c r="A41" s="180"/>
      <c r="B41" s="180"/>
      <c r="C41" s="180"/>
      <c r="D41" s="180"/>
      <c r="E41" s="180"/>
      <c r="F41" s="180"/>
      <c r="G41" s="180"/>
      <c r="H41" s="180"/>
      <c r="I41" s="180"/>
      <c r="J41" s="180"/>
      <c r="K41" s="180"/>
      <c r="L41" s="180"/>
      <c r="M41" s="180"/>
      <c r="N41" s="180"/>
      <c r="O41" s="180"/>
      <c r="P41" s="180"/>
      <c r="Q41" s="180"/>
      <c r="R41" s="180"/>
      <c r="S41" s="180"/>
      <c r="T41" s="182"/>
      <c r="U41" s="180"/>
      <c r="V41" s="180"/>
      <c r="W41" s="180"/>
      <c r="X41" s="180"/>
      <c r="Y41" s="180"/>
      <c r="Z41" s="180"/>
      <c r="AA41" s="180"/>
      <c r="AB41" s="180"/>
    </row>
    <row r="42" spans="1:39" ht="15" x14ac:dyDescent="0.2">
      <c r="A42" s="18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row>
    <row r="43" spans="1:39" ht="15.75" x14ac:dyDescent="0.25">
      <c r="A43" s="19" t="s">
        <v>194</v>
      </c>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row>
    <row r="44" spans="1:39" ht="15" x14ac:dyDescent="0.2">
      <c r="A44" s="180"/>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row>
    <row r="45" spans="1:39" ht="15" x14ac:dyDescent="0.2">
      <c r="A45" s="180" t="s">
        <v>113</v>
      </c>
      <c r="B45" s="712"/>
      <c r="C45" s="712"/>
      <c r="D45" s="712"/>
      <c r="E45" s="712"/>
      <c r="F45" s="712"/>
      <c r="G45" s="712"/>
      <c r="H45" s="712"/>
      <c r="I45" s="712"/>
      <c r="J45" s="712"/>
      <c r="K45" s="712"/>
      <c r="L45" s="712"/>
      <c r="M45" s="712"/>
      <c r="N45" s="712"/>
      <c r="O45" s="712"/>
      <c r="P45" s="712"/>
      <c r="Q45" s="712"/>
      <c r="R45" s="712"/>
      <c r="S45" s="712"/>
      <c r="T45" s="712"/>
      <c r="U45" s="183"/>
      <c r="V45" s="180"/>
      <c r="W45" s="180"/>
      <c r="X45" s="180"/>
      <c r="Y45" s="180"/>
      <c r="Z45" s="180"/>
      <c r="AA45" s="180"/>
      <c r="AB45" s="180"/>
    </row>
    <row r="46" spans="1:39" ht="15" x14ac:dyDescent="0.2">
      <c r="A46" s="180" t="s">
        <v>113</v>
      </c>
      <c r="B46" s="712"/>
      <c r="C46" s="712"/>
      <c r="D46" s="712"/>
      <c r="E46" s="712"/>
      <c r="F46" s="712"/>
      <c r="G46" s="712"/>
      <c r="H46" s="712"/>
      <c r="I46" s="712"/>
      <c r="J46" s="712"/>
      <c r="K46" s="712"/>
      <c r="L46" s="712"/>
      <c r="M46" s="712"/>
      <c r="N46" s="712"/>
      <c r="O46" s="712"/>
      <c r="P46" s="712"/>
      <c r="Q46" s="712"/>
      <c r="R46" s="712"/>
      <c r="S46" s="712"/>
      <c r="T46" s="712"/>
      <c r="U46" s="180"/>
      <c r="V46" s="180"/>
      <c r="W46" s="180"/>
      <c r="X46" s="180"/>
      <c r="Y46" s="180"/>
      <c r="Z46" s="180"/>
      <c r="AA46" s="180"/>
      <c r="AB46" s="180"/>
    </row>
    <row r="47" spans="1:39" ht="15" x14ac:dyDescent="0.2">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row>
    <row r="48" spans="1:39" ht="15" hidden="1" x14ac:dyDescent="0.2">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row>
    <row r="49" spans="1:28" ht="14.25" hidden="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14.25" hidden="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idden="1" x14ac:dyDescent="0.2"/>
    <row r="52" spans="1:28" hidden="1" x14ac:dyDescent="0.2"/>
    <row r="53" spans="1:28" hidden="1" x14ac:dyDescent="0.2"/>
    <row r="54" spans="1:28" hidden="1" x14ac:dyDescent="0.2"/>
    <row r="55" spans="1:28" hidden="1" x14ac:dyDescent="0.2"/>
    <row r="56" spans="1:28" hidden="1" x14ac:dyDescent="0.2"/>
    <row r="57" spans="1:28" hidden="1" x14ac:dyDescent="0.2"/>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B46:T46"/>
    <mergeCell ref="K35:L35"/>
    <mergeCell ref="B45:T45"/>
    <mergeCell ref="A38:J38"/>
    <mergeCell ref="L38:S38"/>
    <mergeCell ref="U38:AA38"/>
    <mergeCell ref="H20:M20"/>
    <mergeCell ref="A9:J9"/>
    <mergeCell ref="A37:B37"/>
    <mergeCell ref="AA30:AF30"/>
    <mergeCell ref="F26:L26"/>
    <mergeCell ref="W9:AA9"/>
    <mergeCell ref="W22:AA22"/>
    <mergeCell ref="D12:O12"/>
    <mergeCell ref="A1:AA1"/>
    <mergeCell ref="Z8:AB8"/>
    <mergeCell ref="K9:M9"/>
    <mergeCell ref="A7:J7"/>
    <mergeCell ref="K7:M7"/>
    <mergeCell ref="N9:T9"/>
    <mergeCell ref="N7:T7"/>
    <mergeCell ref="W7:AA7"/>
  </mergeCells>
  <pageMargins left="0.59055118110236227" right="0.59055118110236227" top="0.6692913385826772" bottom="0.74803149606299213" header="0.39370078740157483" footer="0.35433070866141736"/>
  <pageSetup paperSize="9" scale="85" orientation="portrait" r:id="rId1"/>
  <headerFooter alignWithMargins="0"/>
  <colBreaks count="1" manualBreakCount="1">
    <brk id="2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rgb="FFFF0000"/>
    <pageSetUpPr fitToPage="1"/>
  </sheetPr>
  <dimension ref="A1:AZ99"/>
  <sheetViews>
    <sheetView showGridLines="0" zoomScaleNormal="100" zoomScaleSheetLayoutView="70" workbookViewId="0">
      <selection sqref="A1:AA1"/>
    </sheetView>
  </sheetViews>
  <sheetFormatPr baseColWidth="10" defaultColWidth="3.28515625" defaultRowHeight="12.75" x14ac:dyDescent="0.2"/>
  <cols>
    <col min="1" max="1" width="5.42578125" style="83" customWidth="1"/>
    <col min="2" max="2" width="3.42578125" style="83" customWidth="1"/>
    <col min="3" max="3" width="4.42578125" style="83" customWidth="1"/>
    <col min="4" max="4" width="2.5703125" style="83" customWidth="1"/>
    <col min="5" max="13" width="3.42578125" style="83" customWidth="1"/>
    <col min="14" max="14" width="3" style="83" customWidth="1"/>
    <col min="15" max="15" width="1.5703125" style="83" customWidth="1"/>
    <col min="16" max="20" width="3.42578125" style="83" customWidth="1"/>
    <col min="21" max="21" width="3.140625" style="83" customWidth="1"/>
    <col min="22" max="27" width="3.42578125" style="83" customWidth="1"/>
    <col min="28" max="52" width="3.28515625" style="83" hidden="1" customWidth="1"/>
    <col min="53" max="16384" width="3.28515625" style="83"/>
  </cols>
  <sheetData>
    <row r="1" spans="1:29" ht="57" customHeight="1" x14ac:dyDescent="0.2">
      <c r="A1" s="701" t="s">
        <v>254</v>
      </c>
      <c r="B1" s="702"/>
      <c r="C1" s="702"/>
      <c r="D1" s="702"/>
      <c r="E1" s="702"/>
      <c r="F1" s="702"/>
      <c r="G1" s="702"/>
      <c r="H1" s="702"/>
      <c r="I1" s="702"/>
      <c r="J1" s="702"/>
      <c r="K1" s="702"/>
      <c r="L1" s="702"/>
      <c r="M1" s="702"/>
      <c r="N1" s="702"/>
      <c r="O1" s="702"/>
      <c r="P1" s="702"/>
      <c r="Q1" s="702"/>
      <c r="R1" s="702"/>
      <c r="S1" s="702"/>
      <c r="T1" s="702"/>
      <c r="U1" s="702"/>
      <c r="V1" s="702"/>
      <c r="W1" s="702"/>
      <c r="X1" s="702"/>
      <c r="Y1" s="702"/>
      <c r="Z1" s="702"/>
      <c r="AA1" s="703"/>
      <c r="AB1" s="176"/>
    </row>
    <row r="2" spans="1:29" s="1" customFormat="1" ht="9.9499999999999993" customHeight="1" x14ac:dyDescent="0.2"/>
    <row r="3" spans="1:29" s="1" customFormat="1" ht="9.9499999999999993" customHeight="1" x14ac:dyDescent="0.2"/>
    <row r="4" spans="1:29" s="1" customFormat="1" ht="8.25" customHeight="1" x14ac:dyDescent="0.2"/>
    <row r="5" spans="1:29" s="1" customFormat="1" ht="14.25" x14ac:dyDescent="0.2">
      <c r="A5" s="1" t="s">
        <v>178</v>
      </c>
      <c r="I5" s="55"/>
    </row>
    <row r="6" spans="1:29" s="1" customFormat="1" ht="9.9499999999999993" customHeight="1" x14ac:dyDescent="0.2">
      <c r="AC6" s="1" t="s">
        <v>8</v>
      </c>
    </row>
    <row r="7" spans="1:29" s="1" customFormat="1" ht="15" x14ac:dyDescent="0.2">
      <c r="A7" s="706" t="str">
        <f>SUBSTITUTE(GS_NAME &amp; " " &amp; GS_VORNAME,"&lt;", "")</f>
        <v xml:space="preserve"> </v>
      </c>
      <c r="B7" s="706"/>
      <c r="C7" s="706"/>
      <c r="D7" s="706"/>
      <c r="E7" s="706"/>
      <c r="F7" s="706"/>
      <c r="G7" s="706"/>
      <c r="H7" s="706"/>
      <c r="I7" s="706"/>
      <c r="J7" s="706"/>
      <c r="K7" s="707" t="s">
        <v>179</v>
      </c>
      <c r="L7" s="705"/>
      <c r="M7" s="705"/>
      <c r="N7" s="706" t="str">
        <f>IF(GS_AHV&lt;&gt;"",GS_AHV,"")</f>
        <v/>
      </c>
      <c r="O7" s="706"/>
      <c r="P7" s="706"/>
      <c r="Q7" s="706"/>
      <c r="R7" s="706"/>
      <c r="S7" s="706"/>
      <c r="T7" s="706"/>
      <c r="V7" s="407" t="s">
        <v>180</v>
      </c>
      <c r="W7" s="709" t="str">
        <f>IF(GS_GebDat&lt;&gt;"",GS_GebDat,"")</f>
        <v/>
      </c>
      <c r="X7" s="709"/>
      <c r="Y7" s="709"/>
      <c r="Z7" s="709"/>
      <c r="AA7" s="709"/>
      <c r="AB7" s="256"/>
    </row>
    <row r="8" spans="1:29" s="1" customFormat="1" ht="9" customHeight="1" x14ac:dyDescent="0.2">
      <c r="Z8" s="704"/>
      <c r="AA8" s="704"/>
      <c r="AB8" s="704"/>
    </row>
    <row r="9" spans="1:29" s="1" customFormat="1" ht="15" x14ac:dyDescent="0.2">
      <c r="A9" s="715" t="str">
        <f>SUBSTITUTE(GS_ZivHeiName &amp; " " &amp; GS_ZivHeiVorname,"&lt;", "")</f>
        <v xml:space="preserve"> </v>
      </c>
      <c r="B9" s="715"/>
      <c r="C9" s="715"/>
      <c r="D9" s="715"/>
      <c r="E9" s="715"/>
      <c r="F9" s="715"/>
      <c r="G9" s="715"/>
      <c r="H9" s="715"/>
      <c r="I9" s="715"/>
      <c r="J9" s="715"/>
      <c r="K9" s="705" t="s">
        <v>179</v>
      </c>
      <c r="L9" s="705"/>
      <c r="M9" s="705"/>
      <c r="N9" s="715" t="str">
        <f>IF(GS_ZivHeiAHV&lt;&gt;"",GS_ZivHeiAHV,"")</f>
        <v/>
      </c>
      <c r="O9" s="715"/>
      <c r="P9" s="715"/>
      <c r="Q9" s="715"/>
      <c r="R9" s="715"/>
      <c r="S9" s="715"/>
      <c r="T9" s="715"/>
      <c r="V9" s="407" t="s">
        <v>180</v>
      </c>
      <c r="W9" s="716" t="str">
        <f>IF(GS_GebDat&lt;&gt;"",GS_GebDat,"")</f>
        <v/>
      </c>
      <c r="X9" s="716"/>
      <c r="Y9" s="716"/>
      <c r="Z9" s="716"/>
      <c r="AA9" s="716"/>
      <c r="AB9" s="256"/>
    </row>
    <row r="10" spans="1:29" s="1" customFormat="1" ht="15" x14ac:dyDescent="0.2">
      <c r="A10" s="177"/>
      <c r="B10" s="177"/>
      <c r="C10" s="177"/>
      <c r="D10" s="177"/>
      <c r="E10" s="177"/>
      <c r="F10" s="177"/>
      <c r="G10" s="177"/>
      <c r="H10" s="177"/>
      <c r="I10" s="177"/>
      <c r="J10" s="177"/>
      <c r="K10" s="80"/>
      <c r="L10" s="80"/>
      <c r="M10" s="80"/>
      <c r="N10" s="178"/>
      <c r="O10" s="178"/>
      <c r="P10" s="178"/>
      <c r="Q10" s="178"/>
      <c r="R10" s="178"/>
      <c r="S10" s="178"/>
      <c r="T10" s="3"/>
      <c r="U10" s="3"/>
      <c r="V10" s="61"/>
      <c r="W10" s="3"/>
      <c r="X10" s="179"/>
      <c r="Y10" s="179"/>
      <c r="Z10" s="179"/>
      <c r="AA10" s="179"/>
    </row>
    <row r="11" spans="1:29" s="1" customFormat="1" ht="18.75" customHeight="1" x14ac:dyDescent="0.2"/>
    <row r="12" spans="1:29" s="1" customFormat="1" ht="14.25" x14ac:dyDescent="0.2">
      <c r="A12" s="1" t="s">
        <v>181</v>
      </c>
      <c r="B12" s="50"/>
      <c r="D12" s="688" t="str">
        <f>SUBSTITUTE(GS_Adresse &amp; ", " &amp; GS_Ort,"&lt;", "")</f>
        <v xml:space="preserve">, </v>
      </c>
      <c r="E12" s="688"/>
      <c r="F12" s="688"/>
      <c r="G12" s="688"/>
      <c r="H12" s="688"/>
      <c r="I12" s="688"/>
      <c r="J12" s="688"/>
      <c r="K12" s="688"/>
      <c r="L12" s="688"/>
      <c r="M12" s="688"/>
      <c r="N12" s="688"/>
      <c r="O12" s="688"/>
      <c r="P12" s="1" t="s">
        <v>182</v>
      </c>
      <c r="AC12" s="1" t="s">
        <v>8</v>
      </c>
    </row>
    <row r="13" spans="1:29" s="1" customFormat="1" ht="9" customHeight="1" x14ac:dyDescent="0.2"/>
    <row r="14" spans="1:29" s="1" customFormat="1" ht="14.25" x14ac:dyDescent="0.2">
      <c r="A14" s="1" t="s">
        <v>195</v>
      </c>
      <c r="M14" s="688" t="str">
        <f>IF(UNTERST_WOHNS&lt;&gt;"",UNTERST_WOHNS,"")</f>
        <v/>
      </c>
      <c r="N14" s="688"/>
      <c r="O14" s="688"/>
      <c r="P14" s="688"/>
      <c r="Q14" s="688"/>
      <c r="R14" s="688"/>
      <c r="S14" s="1" t="s">
        <v>187</v>
      </c>
    </row>
    <row r="15" spans="1:29" s="1" customFormat="1" ht="9" customHeight="1" x14ac:dyDescent="0.2"/>
    <row r="16" spans="1:29" s="1" customFormat="1" ht="14.25" x14ac:dyDescent="0.2">
      <c r="A16" s="1" t="s">
        <v>196</v>
      </c>
    </row>
    <row r="17" spans="1:30" s="1" customFormat="1" ht="9" customHeight="1" x14ac:dyDescent="0.2"/>
    <row r="18" spans="1:30" s="1" customFormat="1" ht="15" x14ac:dyDescent="0.25">
      <c r="A18" s="53" t="s">
        <v>197</v>
      </c>
      <c r="B18" s="53"/>
      <c r="C18" s="53"/>
      <c r="D18" s="53"/>
      <c r="E18" s="53"/>
      <c r="F18" s="687"/>
      <c r="G18" s="687"/>
      <c r="H18" s="687"/>
      <c r="I18" s="687"/>
      <c r="J18" s="687"/>
      <c r="K18" s="717" t="s">
        <v>198</v>
      </c>
      <c r="L18" s="717"/>
      <c r="M18" s="687"/>
      <c r="N18" s="687"/>
      <c r="O18" s="687"/>
      <c r="P18" s="687"/>
      <c r="Q18" s="687"/>
      <c r="R18" s="256"/>
      <c r="U18" s="407" t="s">
        <v>377</v>
      </c>
      <c r="V18" s="687"/>
      <c r="W18" s="687"/>
      <c r="X18" s="687"/>
      <c r="Y18" s="687"/>
      <c r="Z18" s="687"/>
      <c r="AA18" s="687"/>
      <c r="AB18" s="256"/>
      <c r="AC18" s="256"/>
      <c r="AD18" s="256"/>
    </row>
    <row r="19" spans="1:30" s="1" customFormat="1" ht="9" customHeight="1" x14ac:dyDescent="0.2"/>
    <row r="20" spans="1:30" s="1" customFormat="1" ht="14.25" x14ac:dyDescent="0.2">
      <c r="A20" s="1" t="s">
        <v>199</v>
      </c>
      <c r="B20" s="688" t="str">
        <f>IF(UNTERST_WOHNS&lt;&gt;"",UNTERST_WOHNS,"")</f>
        <v/>
      </c>
      <c r="C20" s="688"/>
      <c r="D20" s="688"/>
      <c r="E20" s="688"/>
      <c r="F20" s="688"/>
      <c r="G20" s="688"/>
      <c r="I20" s="1" t="s">
        <v>200</v>
      </c>
    </row>
    <row r="21" spans="1:30" s="1" customFormat="1" ht="9" customHeight="1" x14ac:dyDescent="0.2"/>
    <row r="22" spans="1:30" s="1" customFormat="1" ht="14.25" x14ac:dyDescent="0.2">
      <c r="A22" s="1" t="s">
        <v>201</v>
      </c>
    </row>
    <row r="23" spans="1:30" s="1" customFormat="1" ht="9" customHeight="1" x14ac:dyDescent="0.2"/>
    <row r="24" spans="1:30" s="1" customFormat="1" ht="14.25" x14ac:dyDescent="0.2">
      <c r="A24" s="1" t="s">
        <v>202</v>
      </c>
    </row>
    <row r="25" spans="1:30" s="1" customFormat="1" ht="9" customHeight="1" x14ac:dyDescent="0.2"/>
    <row r="26" spans="1:30" s="1" customFormat="1" ht="14.25" x14ac:dyDescent="0.2">
      <c r="A26" s="1" t="s">
        <v>190</v>
      </c>
      <c r="E26" s="688" t="str">
        <f>IF(UNTERST_WOHNS&lt;&gt;"",UNTERST_WOHNS,"")</f>
        <v/>
      </c>
      <c r="F26" s="688"/>
      <c r="G26" s="688"/>
      <c r="H26" s="688"/>
      <c r="I26" s="688"/>
      <c r="J26" s="688"/>
      <c r="K26" s="688"/>
      <c r="M26" s="1" t="s">
        <v>203</v>
      </c>
      <c r="O26" s="31"/>
    </row>
    <row r="27" spans="1:30" s="1" customFormat="1" ht="9" customHeight="1" x14ac:dyDescent="0.2"/>
    <row r="28" spans="1:30" s="1" customFormat="1" ht="14.25" x14ac:dyDescent="0.2">
      <c r="A28" s="1" t="s">
        <v>204</v>
      </c>
    </row>
    <row r="29" spans="1:30" s="1" customFormat="1" ht="9" customHeight="1" x14ac:dyDescent="0.2"/>
    <row r="30" spans="1:30" s="1" customFormat="1" ht="14.25" x14ac:dyDescent="0.2"/>
    <row r="31" spans="1:30" s="1" customFormat="1" ht="9" customHeight="1" x14ac:dyDescent="0.2"/>
    <row r="32" spans="1:30" s="1" customFormat="1" ht="14.25" x14ac:dyDescent="0.2"/>
    <row r="33" spans="1:32" s="1" customFormat="1" ht="9.9499999999999993" customHeight="1" x14ac:dyDescent="0.2">
      <c r="AA33" s="694"/>
      <c r="AB33" s="694"/>
      <c r="AC33" s="694"/>
      <c r="AD33" s="694"/>
      <c r="AE33" s="694"/>
      <c r="AF33" s="694"/>
    </row>
    <row r="34" spans="1:32" s="1" customFormat="1" ht="9.9499999999999993" customHeight="1" x14ac:dyDescent="0.2">
      <c r="A34" s="81" t="str">
        <f>IF(Gesuch!A103="","",Gesuch!A103)</f>
        <v/>
      </c>
    </row>
    <row r="35" spans="1:32" s="1" customFormat="1" ht="9.9499999999999993" customHeight="1" x14ac:dyDescent="0.2">
      <c r="A35" s="81" t="str">
        <f>IF(Gesuch!E103="","",Gesuch!E103)</f>
        <v/>
      </c>
    </row>
    <row r="36" spans="1:32" s="1" customFormat="1" ht="14.25" x14ac:dyDescent="0.2">
      <c r="A36" s="1" t="s">
        <v>103</v>
      </c>
      <c r="B36" s="50"/>
      <c r="L36" s="256" t="s">
        <v>193</v>
      </c>
      <c r="M36" s="256"/>
    </row>
    <row r="37" spans="1:32" s="1" customFormat="1" ht="15" x14ac:dyDescent="0.2">
      <c r="J37" s="180"/>
      <c r="K37" s="180"/>
      <c r="L37" s="180"/>
      <c r="M37" s="180"/>
    </row>
    <row r="38" spans="1:32" ht="15" x14ac:dyDescent="0.2">
      <c r="A38" s="180"/>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row>
    <row r="39" spans="1:32" ht="15" x14ac:dyDescent="0.2">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1"/>
    </row>
    <row r="40" spans="1:32" ht="15" x14ac:dyDescent="0.2">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row>
    <row r="41" spans="1:32" ht="14.25" x14ac:dyDescent="0.2">
      <c r="A41" s="687" t="str">
        <f ca="1">Merkblatt!A59</f>
        <v>, 05.12.2024</v>
      </c>
      <c r="B41" s="687"/>
      <c r="C41" s="687"/>
      <c r="D41" s="687"/>
      <c r="E41" s="687"/>
      <c r="F41" s="687"/>
      <c r="G41" s="687"/>
      <c r="H41" s="687"/>
      <c r="I41" s="687"/>
      <c r="J41" s="687"/>
      <c r="L41" s="626" t="str">
        <f>SUBSTITUTE(GS_NAME &amp; " " &amp; GS_VORNAME,"&lt;", "")</f>
        <v xml:space="preserve"> </v>
      </c>
      <c r="M41" s="626"/>
      <c r="N41" s="626"/>
      <c r="O41" s="626"/>
      <c r="P41" s="626"/>
      <c r="Q41" s="626"/>
      <c r="R41" s="626"/>
      <c r="S41" s="626"/>
      <c r="U41" s="626" t="str">
        <f>SUBSTITUTE(GS_ZivHeiName &amp; " " &amp; GS_ZivHeiVorname,"&lt;", "")</f>
        <v xml:space="preserve"> </v>
      </c>
      <c r="V41" s="626"/>
      <c r="W41" s="626"/>
      <c r="X41" s="626"/>
      <c r="Y41" s="626"/>
      <c r="Z41" s="626"/>
      <c r="AA41" s="626"/>
    </row>
    <row r="42" spans="1:32" ht="15" x14ac:dyDescent="0.2">
      <c r="A42" s="180"/>
      <c r="B42" s="180"/>
      <c r="C42" s="180"/>
      <c r="D42" s="180"/>
      <c r="E42" s="180"/>
      <c r="F42" s="180"/>
      <c r="G42" s="180"/>
      <c r="H42" s="180"/>
      <c r="I42" s="180"/>
      <c r="J42" s="180"/>
      <c r="K42" s="180"/>
      <c r="L42" s="180"/>
      <c r="M42" s="180"/>
      <c r="N42" s="180"/>
      <c r="O42" s="180"/>
      <c r="P42" s="180"/>
      <c r="Q42" s="180"/>
      <c r="R42" s="180"/>
      <c r="S42" s="180"/>
      <c r="T42" s="182"/>
      <c r="U42" s="180"/>
      <c r="V42" s="180"/>
      <c r="W42" s="180"/>
      <c r="X42" s="180"/>
      <c r="Y42" s="180"/>
      <c r="Z42" s="180"/>
      <c r="AA42" s="180"/>
      <c r="AB42" s="180"/>
    </row>
    <row r="43" spans="1:32" ht="15" x14ac:dyDescent="0.2">
      <c r="A43" s="180"/>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row>
    <row r="44" spans="1:32" ht="15.75" x14ac:dyDescent="0.25">
      <c r="A44" s="19" t="s">
        <v>194</v>
      </c>
      <c r="B44" s="180"/>
      <c r="C44" s="180"/>
      <c r="D44" s="180"/>
      <c r="E44" s="180"/>
      <c r="F44" s="180"/>
      <c r="G44" s="180"/>
      <c r="H44" s="180"/>
      <c r="I44" s="180"/>
      <c r="J44" s="180"/>
      <c r="K44" s="180"/>
      <c r="L44" s="180"/>
      <c r="M44" s="180"/>
      <c r="N44" s="180"/>
      <c r="O44" s="180"/>
      <c r="P44" s="180"/>
      <c r="Q44" s="180"/>
      <c r="R44" s="180"/>
      <c r="AA44" s="180"/>
      <c r="AB44" s="180"/>
    </row>
    <row r="45" spans="1:32" ht="15" x14ac:dyDescent="0.2">
      <c r="A45" s="180"/>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row>
    <row r="46" spans="1:32" ht="15" x14ac:dyDescent="0.2">
      <c r="A46" s="180" t="s">
        <v>113</v>
      </c>
      <c r="B46" s="712"/>
      <c r="C46" s="712"/>
      <c r="D46" s="712"/>
      <c r="E46" s="712"/>
      <c r="F46" s="712"/>
      <c r="G46" s="712"/>
      <c r="H46" s="712"/>
      <c r="I46" s="712"/>
      <c r="J46" s="712"/>
      <c r="K46" s="712"/>
      <c r="L46" s="712"/>
      <c r="M46" s="712"/>
      <c r="N46" s="712"/>
      <c r="O46" s="712"/>
      <c r="P46" s="712"/>
      <c r="Q46" s="712"/>
      <c r="R46" s="712"/>
      <c r="S46" s="712"/>
      <c r="T46" s="712"/>
      <c r="U46" s="183"/>
      <c r="V46" s="180"/>
      <c r="W46" s="180"/>
      <c r="X46" s="180"/>
      <c r="Y46" s="180"/>
      <c r="Z46" s="180"/>
      <c r="AA46" s="180"/>
      <c r="AB46" s="180"/>
    </row>
    <row r="47" spans="1:32" ht="15" x14ac:dyDescent="0.2">
      <c r="A47" s="180" t="s">
        <v>113</v>
      </c>
      <c r="B47" s="712"/>
      <c r="C47" s="712"/>
      <c r="D47" s="712"/>
      <c r="E47" s="712"/>
      <c r="F47" s="712"/>
      <c r="G47" s="712"/>
      <c r="H47" s="712"/>
      <c r="I47" s="712"/>
      <c r="J47" s="712"/>
      <c r="K47" s="712"/>
      <c r="L47" s="712"/>
      <c r="M47" s="712"/>
      <c r="N47" s="712"/>
      <c r="O47" s="712"/>
      <c r="P47" s="712"/>
      <c r="Q47" s="712"/>
      <c r="R47" s="712"/>
      <c r="S47" s="712"/>
      <c r="T47" s="712"/>
      <c r="U47" s="180"/>
      <c r="V47" s="180"/>
      <c r="W47" s="180"/>
      <c r="X47" s="180"/>
      <c r="Y47" s="180"/>
      <c r="Z47" s="180"/>
      <c r="AA47" s="180"/>
      <c r="AB47" s="180"/>
    </row>
    <row r="48" spans="1:32" ht="15" x14ac:dyDescent="0.2">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row>
    <row r="49" spans="1:28" ht="15" hidden="1" x14ac:dyDescent="0.2">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row>
    <row r="50" spans="1:28" ht="14.25" hidden="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t="14.25" hidden="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hidden="1" x14ac:dyDescent="0.2"/>
    <row r="53" spans="1:28" hidden="1" x14ac:dyDescent="0.2"/>
    <row r="54" spans="1:28" hidden="1" x14ac:dyDescent="0.2"/>
    <row r="55" spans="1:28" hidden="1" x14ac:dyDescent="0.2"/>
    <row r="56" spans="1:28" hidden="1" x14ac:dyDescent="0.2"/>
    <row r="57" spans="1:28" hidden="1" x14ac:dyDescent="0.2"/>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4">
    <mergeCell ref="U41:AA41"/>
    <mergeCell ref="AA33:AF33"/>
    <mergeCell ref="B46:T46"/>
    <mergeCell ref="B47:T47"/>
    <mergeCell ref="E26:K26"/>
    <mergeCell ref="A41:J41"/>
    <mergeCell ref="B20:G20"/>
    <mergeCell ref="K18:L18"/>
    <mergeCell ref="M18:Q18"/>
    <mergeCell ref="F18:J18"/>
    <mergeCell ref="L41:S41"/>
    <mergeCell ref="V18:AA18"/>
    <mergeCell ref="A1:AA1"/>
    <mergeCell ref="M14:R14"/>
    <mergeCell ref="A7:J7"/>
    <mergeCell ref="K7:M7"/>
    <mergeCell ref="Z8:AB8"/>
    <mergeCell ref="A9:J9"/>
    <mergeCell ref="K9:M9"/>
    <mergeCell ref="N9:T9"/>
    <mergeCell ref="N7:T7"/>
    <mergeCell ref="W7:AA7"/>
    <mergeCell ref="W9:AA9"/>
    <mergeCell ref="D12:O12"/>
  </mergeCells>
  <pageMargins left="0.59055118110236227" right="0.59055118110236227" top="0.6692913385826772" bottom="0.74803149606299213" header="0.39370078740157483" footer="0.35433070866141736"/>
  <pageSetup paperSize="9" scale="96" orientation="portrait" r:id="rId1"/>
  <headerFooter alignWithMargins="0"/>
  <colBreaks count="1" manualBreakCount="1">
    <brk id="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3"/>
  <sheetViews>
    <sheetView workbookViewId="0"/>
  </sheetViews>
  <sheetFormatPr baseColWidth="10" defaultRowHeight="12.75" x14ac:dyDescent="0.2"/>
  <cols>
    <col min="1" max="5" width="15.7109375" customWidth="1"/>
  </cols>
  <sheetData>
    <row r="2" spans="1:1" x14ac:dyDescent="0.2">
      <c r="A2" t="s">
        <v>268</v>
      </c>
    </row>
    <row r="3" spans="1:1" x14ac:dyDescent="0.2">
      <c r="A3" t="s">
        <v>271</v>
      </c>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0000"/>
    <pageSetUpPr fitToPage="1"/>
  </sheetPr>
  <dimension ref="A1:Q99"/>
  <sheetViews>
    <sheetView showGridLines="0" zoomScaleNormal="100" workbookViewId="0">
      <selection sqref="A1:G1"/>
    </sheetView>
  </sheetViews>
  <sheetFormatPr baseColWidth="10" defaultColWidth="11.5703125" defaultRowHeight="12.75" x14ac:dyDescent="0.2"/>
  <cols>
    <col min="1" max="6" width="11.5703125" style="83" customWidth="1"/>
    <col min="7" max="7" width="18.7109375" style="83" customWidth="1"/>
    <col min="8" max="26" width="0" style="83" hidden="1" customWidth="1"/>
    <col min="27" max="16384" width="11.5703125" style="83"/>
  </cols>
  <sheetData>
    <row r="1" spans="1:8" ht="27" x14ac:dyDescent="0.35">
      <c r="A1" s="718" t="s">
        <v>205</v>
      </c>
      <c r="B1" s="719"/>
      <c r="C1" s="719"/>
      <c r="D1" s="719"/>
      <c r="E1" s="719"/>
      <c r="F1" s="719"/>
      <c r="G1" s="720"/>
    </row>
    <row r="2" spans="1:8" ht="30" customHeight="1" x14ac:dyDescent="0.2">
      <c r="A2" s="721" t="s">
        <v>376</v>
      </c>
      <c r="B2" s="722"/>
      <c r="C2" s="722"/>
      <c r="D2" s="722"/>
      <c r="E2" s="722"/>
      <c r="F2" s="722"/>
      <c r="G2" s="723"/>
    </row>
    <row r="3" spans="1:8" x14ac:dyDescent="0.2">
      <c r="A3" s="724" t="s">
        <v>0</v>
      </c>
      <c r="B3" s="725"/>
      <c r="C3" s="725"/>
      <c r="D3" s="725"/>
      <c r="E3" s="725"/>
      <c r="F3" s="725"/>
      <c r="G3" s="725"/>
      <c r="H3" s="185"/>
    </row>
    <row r="4" spans="1:8" s="7" customFormat="1" ht="11.25" x14ac:dyDescent="0.2">
      <c r="A4" s="724" t="s">
        <v>206</v>
      </c>
      <c r="B4" s="726"/>
      <c r="C4" s="726"/>
      <c r="D4" s="726"/>
      <c r="E4" s="726"/>
      <c r="F4" s="726"/>
      <c r="G4" s="726"/>
    </row>
    <row r="5" spans="1:8" s="7" customFormat="1" ht="11.25" x14ac:dyDescent="0.2">
      <c r="A5" s="186"/>
      <c r="B5" s="92"/>
      <c r="C5" s="92"/>
      <c r="D5" s="187"/>
      <c r="E5" s="92"/>
      <c r="F5" s="92"/>
      <c r="G5" s="92"/>
    </row>
    <row r="6" spans="1:8" x14ac:dyDescent="0.2">
      <c r="A6" s="188"/>
    </row>
    <row r="7" spans="1:8" s="6" customFormat="1" x14ac:dyDescent="0.2">
      <c r="A7" s="189" t="s">
        <v>1</v>
      </c>
      <c r="C7" s="729" t="str">
        <f>SUBSTITUTE(GS_NAME &amp; " " &amp; GS_VORNAME,"&lt;", "")</f>
        <v xml:space="preserve"> </v>
      </c>
      <c r="D7" s="730"/>
      <c r="E7" s="730"/>
      <c r="F7" s="190" t="s">
        <v>48</v>
      </c>
      <c r="G7" s="469" t="str">
        <f>IF(BudgetGesuchAb=""," ",BudgetGesuchAb)</f>
        <v xml:space="preserve"> </v>
      </c>
    </row>
    <row r="8" spans="1:8" ht="7.5" customHeight="1" x14ac:dyDescent="0.2">
      <c r="A8" s="188"/>
    </row>
    <row r="9" spans="1:8" s="6" customFormat="1" x14ac:dyDescent="0.2">
      <c r="A9" s="727" t="s">
        <v>325</v>
      </c>
      <c r="B9" s="728"/>
      <c r="C9" s="728"/>
      <c r="D9" s="728"/>
      <c r="E9" s="15"/>
      <c r="F9" s="15"/>
      <c r="G9" s="191" t="s">
        <v>52</v>
      </c>
      <c r="H9" s="15"/>
    </row>
    <row r="11" spans="1:8" s="6" customFormat="1" x14ac:dyDescent="0.2">
      <c r="A11" s="388" t="s">
        <v>326</v>
      </c>
      <c r="B11" s="6" t="s">
        <v>327</v>
      </c>
      <c r="G11" s="470">
        <f>+'Budget Unterstützungseinheit'!I14</f>
        <v>0</v>
      </c>
    </row>
    <row r="12" spans="1:8" ht="15.75" x14ac:dyDescent="0.25">
      <c r="A12" s="192"/>
      <c r="B12" s="19"/>
      <c r="C12" s="180"/>
      <c r="D12" s="180"/>
      <c r="E12" s="180"/>
      <c r="F12" s="180"/>
      <c r="G12" s="6"/>
    </row>
    <row r="13" spans="1:8" s="19" customFormat="1" ht="15.75" x14ac:dyDescent="0.25">
      <c r="A13" s="19" t="s">
        <v>207</v>
      </c>
      <c r="G13" s="15"/>
    </row>
    <row r="14" spans="1:8" x14ac:dyDescent="0.2">
      <c r="G14" s="6"/>
    </row>
    <row r="15" spans="1:8" s="6" customFormat="1" x14ac:dyDescent="0.2">
      <c r="A15" s="193" t="s">
        <v>272</v>
      </c>
      <c r="G15" s="471">
        <f>ROUND((G11/100)*41.3,2)</f>
        <v>0</v>
      </c>
    </row>
    <row r="16" spans="1:8" ht="2.4500000000000002" customHeight="1" x14ac:dyDescent="0.2">
      <c r="A16" s="1"/>
      <c r="G16" s="6"/>
    </row>
    <row r="17" spans="1:7" ht="14.25" customHeight="1" x14ac:dyDescent="0.2">
      <c r="A17" s="193" t="s">
        <v>265</v>
      </c>
      <c r="G17" s="471">
        <f>ROUND((G11/100)*9.8,2)</f>
        <v>0</v>
      </c>
    </row>
    <row r="18" spans="1:7" ht="2.4500000000000002" customHeight="1" x14ac:dyDescent="0.2">
      <c r="A18" s="1"/>
      <c r="G18" s="6"/>
    </row>
    <row r="19" spans="1:7" s="6" customFormat="1" x14ac:dyDescent="0.2">
      <c r="A19" s="193" t="s">
        <v>266</v>
      </c>
      <c r="G19" s="471">
        <f>ROUND((G11/100)*4.7,2)</f>
        <v>0</v>
      </c>
    </row>
    <row r="20" spans="1:7" ht="2.4500000000000002" customHeight="1" x14ac:dyDescent="0.2">
      <c r="A20" s="1"/>
      <c r="G20" s="6"/>
    </row>
    <row r="21" spans="1:7" s="6" customFormat="1" x14ac:dyDescent="0.2">
      <c r="A21" s="193" t="s">
        <v>274</v>
      </c>
    </row>
    <row r="22" spans="1:7" s="6" customFormat="1" x14ac:dyDescent="0.2">
      <c r="A22" s="6" t="s">
        <v>275</v>
      </c>
      <c r="G22" s="471">
        <f>ROUND((G11/100)*4.2,2)</f>
        <v>0</v>
      </c>
    </row>
    <row r="23" spans="1:7" ht="2.4500000000000002" customHeight="1" x14ac:dyDescent="0.2">
      <c r="A23" s="1"/>
      <c r="G23" s="6"/>
    </row>
    <row r="24" spans="1:7" s="6" customFormat="1" x14ac:dyDescent="0.2">
      <c r="A24" s="6" t="s">
        <v>276</v>
      </c>
    </row>
    <row r="25" spans="1:7" s="6" customFormat="1" x14ac:dyDescent="0.2">
      <c r="A25" s="6" t="s">
        <v>277</v>
      </c>
      <c r="G25" s="471">
        <f>ROUND((G11/100)*9.6,2)</f>
        <v>0</v>
      </c>
    </row>
    <row r="26" spans="1:7" ht="2.4500000000000002" customHeight="1" x14ac:dyDescent="0.2">
      <c r="A26" s="1"/>
      <c r="G26" s="6"/>
    </row>
    <row r="27" spans="1:7" s="6" customFormat="1" x14ac:dyDescent="0.2">
      <c r="A27" s="6" t="s">
        <v>278</v>
      </c>
    </row>
    <row r="28" spans="1:7" s="6" customFormat="1" x14ac:dyDescent="0.2">
      <c r="A28" s="6" t="s">
        <v>267</v>
      </c>
      <c r="G28" s="471">
        <f>ROUND((G11/100)*6.1,2)</f>
        <v>0</v>
      </c>
    </row>
    <row r="29" spans="1:7" ht="2.4500000000000002" customHeight="1" x14ac:dyDescent="0.2">
      <c r="A29" s="1"/>
      <c r="G29" s="6"/>
    </row>
    <row r="30" spans="1:7" s="6" customFormat="1" x14ac:dyDescent="0.2">
      <c r="A30" s="6" t="s">
        <v>279</v>
      </c>
      <c r="G30" s="471">
        <f>ROUND((G11/100)*8.8,2)</f>
        <v>0</v>
      </c>
    </row>
    <row r="31" spans="1:7" ht="2.4500000000000002" customHeight="1" x14ac:dyDescent="0.2">
      <c r="A31" s="1"/>
      <c r="G31" s="6"/>
    </row>
    <row r="32" spans="1:7" s="6" customFormat="1" x14ac:dyDescent="0.2">
      <c r="A32" s="6" t="s">
        <v>280</v>
      </c>
    </row>
    <row r="33" spans="1:7" s="6" customFormat="1" x14ac:dyDescent="0.2">
      <c r="A33" s="6" t="s">
        <v>281</v>
      </c>
      <c r="G33" s="471">
        <f>ROUND((G11/100)*13.3,2)</f>
        <v>0</v>
      </c>
    </row>
    <row r="34" spans="1:7" ht="2.4500000000000002" customHeight="1" x14ac:dyDescent="0.2">
      <c r="A34" s="256"/>
      <c r="G34" s="6"/>
    </row>
    <row r="35" spans="1:7" s="6" customFormat="1" x14ac:dyDescent="0.2">
      <c r="A35" s="6" t="s">
        <v>282</v>
      </c>
      <c r="G35" s="471">
        <f>ROUND((G11/100)*2.2,2)</f>
        <v>0</v>
      </c>
    </row>
    <row r="36" spans="1:7" ht="8.25" customHeight="1" x14ac:dyDescent="0.2">
      <c r="A36" s="1"/>
      <c r="G36" s="194">
        <f>SUM(G15:G35)</f>
        <v>0</v>
      </c>
    </row>
    <row r="37" spans="1:7" s="6" customFormat="1" x14ac:dyDescent="0.2">
      <c r="A37" s="15" t="s">
        <v>208</v>
      </c>
      <c r="G37" s="471">
        <f>ROUND(G36,0)</f>
        <v>0</v>
      </c>
    </row>
    <row r="38" spans="1:7" s="6" customFormat="1" ht="7.5" customHeight="1" x14ac:dyDescent="0.2">
      <c r="A38" s="15"/>
      <c r="G38" s="195"/>
    </row>
    <row r="39" spans="1:7" s="6" customFormat="1" x14ac:dyDescent="0.2">
      <c r="A39" s="6" t="s">
        <v>351</v>
      </c>
      <c r="B39" s="6" t="s">
        <v>338</v>
      </c>
      <c r="G39" s="471">
        <f>+'Budget Unterstützungseinheit'!B30_Miete+'Budget Unterstützungseinheit'!B30_NK</f>
        <v>0</v>
      </c>
    </row>
    <row r="40" spans="1:7" s="6" customFormat="1" x14ac:dyDescent="0.2">
      <c r="A40" s="6" t="s">
        <v>328</v>
      </c>
      <c r="B40" s="6" t="s">
        <v>209</v>
      </c>
      <c r="G40" s="471">
        <f>+'Budget Unterstützungseinheit'!B41_KVG-'Budget Unterstützungseinheit'!I85</f>
        <v>0</v>
      </c>
    </row>
    <row r="41" spans="1:7" s="6" customFormat="1" x14ac:dyDescent="0.2">
      <c r="B41" s="6" t="s">
        <v>210</v>
      </c>
      <c r="G41" s="471">
        <f>+'Budget Unterstützungseinheit'!I27+'Budget Unterstützungseinheit'!I29</f>
        <v>0</v>
      </c>
    </row>
    <row r="42" spans="1:7" s="6" customFormat="1" ht="7.5" customHeight="1" x14ac:dyDescent="0.2">
      <c r="A42" s="15"/>
      <c r="G42" s="195"/>
    </row>
    <row r="43" spans="1:7" s="6" customFormat="1" x14ac:dyDescent="0.2">
      <c r="A43" s="196" t="s">
        <v>329</v>
      </c>
      <c r="B43" s="196" t="s">
        <v>353</v>
      </c>
      <c r="G43" s="197"/>
    </row>
    <row r="44" spans="1:7" x14ac:dyDescent="0.2">
      <c r="A44" s="6" t="s">
        <v>305</v>
      </c>
      <c r="B44" s="6" t="s">
        <v>330</v>
      </c>
      <c r="C44" s="203"/>
      <c r="D44" s="203"/>
      <c r="E44" s="203"/>
      <c r="F44" s="202"/>
      <c r="G44" s="197"/>
    </row>
    <row r="45" spans="1:7" x14ac:dyDescent="0.2">
      <c r="A45" s="252"/>
      <c r="B45" s="731" t="str">
        <f>IF('Budget Unterstützungseinheit'!B34="","",'Budget Unterstützungseinheit'!B34)</f>
        <v/>
      </c>
      <c r="C45" s="731"/>
      <c r="D45" s="731"/>
      <c r="E45" s="731"/>
      <c r="F45" s="202"/>
      <c r="G45" s="472" t="str">
        <f>IF('Budget Unterstützungseinheit'!I34="","",'Budget Unterstützungseinheit'!I34)</f>
        <v/>
      </c>
    </row>
    <row r="46" spans="1:7" x14ac:dyDescent="0.2">
      <c r="A46" s="252"/>
      <c r="B46" s="731" t="str">
        <f>IF('Budget Unterstützungseinheit'!B35="","",'Budget Unterstützungseinheit'!B35)</f>
        <v/>
      </c>
      <c r="C46" s="731"/>
      <c r="D46" s="731"/>
      <c r="E46" s="731"/>
      <c r="F46" s="202"/>
      <c r="G46" s="472" t="str">
        <f>IF('Budget Unterstützungseinheit'!I35="","",'Budget Unterstützungseinheit'!I35)</f>
        <v/>
      </c>
    </row>
    <row r="47" spans="1:7" x14ac:dyDescent="0.2">
      <c r="A47" s="252"/>
      <c r="B47" s="731" t="str">
        <f>IF('Budget Unterstützungseinheit'!B36="","",'Budget Unterstützungseinheit'!B36)</f>
        <v/>
      </c>
      <c r="C47" s="731"/>
      <c r="D47" s="731"/>
      <c r="E47" s="731"/>
      <c r="F47" s="202"/>
      <c r="G47" s="472" t="str">
        <f>IF('Budget Unterstützungseinheit'!I36="","",'Budget Unterstützungseinheit'!I36)</f>
        <v/>
      </c>
    </row>
    <row r="48" spans="1:7" x14ac:dyDescent="0.2">
      <c r="A48" s="253"/>
      <c r="B48" s="203"/>
      <c r="C48" s="203"/>
      <c r="D48" s="203"/>
      <c r="E48" s="203"/>
      <c r="F48" s="202"/>
      <c r="G48" s="197"/>
    </row>
    <row r="49" spans="1:7" x14ac:dyDescent="0.2">
      <c r="A49" s="6" t="s">
        <v>331</v>
      </c>
      <c r="B49" s="6" t="s">
        <v>307</v>
      </c>
      <c r="C49" s="203"/>
      <c r="D49" s="203"/>
      <c r="E49" s="203"/>
      <c r="F49" s="202"/>
      <c r="G49" s="197"/>
    </row>
    <row r="50" spans="1:7" x14ac:dyDescent="0.2">
      <c r="A50" s="252"/>
      <c r="B50" s="731" t="str">
        <f>IF('Budget Unterstützungseinheit'!B40="","",'Budget Unterstützungseinheit'!B40)</f>
        <v/>
      </c>
      <c r="C50" s="731"/>
      <c r="D50" s="731"/>
      <c r="E50" s="731"/>
      <c r="F50" s="202"/>
      <c r="G50" s="471" t="str">
        <f>IF('Budget Unterstützungseinheit'!I40="","",'Budget Unterstützungseinheit'!I40)</f>
        <v/>
      </c>
    </row>
    <row r="51" spans="1:7" x14ac:dyDescent="0.2">
      <c r="A51" s="252"/>
      <c r="B51" s="731" t="str">
        <f>IF('Budget Unterstützungseinheit'!B41="","",'Budget Unterstützungseinheit'!B41)</f>
        <v/>
      </c>
      <c r="C51" s="731"/>
      <c r="D51" s="731"/>
      <c r="E51" s="731"/>
      <c r="F51" s="202"/>
      <c r="G51" s="471" t="str">
        <f>IF('Budget Unterstützungseinheit'!I41="","",'Budget Unterstützungseinheit'!I41)</f>
        <v/>
      </c>
    </row>
    <row r="52" spans="1:7" x14ac:dyDescent="0.2">
      <c r="A52" s="252"/>
      <c r="B52" s="731" t="str">
        <f>IF('Budget Unterstützungseinheit'!B42="","",'Budget Unterstützungseinheit'!B42)</f>
        <v/>
      </c>
      <c r="C52" s="731"/>
      <c r="D52" s="731"/>
      <c r="E52" s="731"/>
      <c r="F52" s="202"/>
      <c r="G52" s="471" t="str">
        <f>IF('Budget Unterstützungseinheit'!I42="","",'Budget Unterstützungseinheit'!I42)</f>
        <v/>
      </c>
    </row>
    <row r="53" spans="1:7" x14ac:dyDescent="0.2">
      <c r="A53" s="253"/>
      <c r="B53" s="203"/>
      <c r="C53" s="203"/>
      <c r="D53" s="203"/>
      <c r="E53" s="203"/>
      <c r="F53" s="202"/>
      <c r="G53" s="197"/>
    </row>
    <row r="54" spans="1:7" x14ac:dyDescent="0.2">
      <c r="A54" s="6" t="s">
        <v>308</v>
      </c>
      <c r="B54" s="202" t="s">
        <v>218</v>
      </c>
      <c r="C54" s="203"/>
      <c r="D54" s="254"/>
      <c r="E54" s="203"/>
      <c r="F54" s="202"/>
      <c r="G54" s="197"/>
    </row>
    <row r="55" spans="1:7" x14ac:dyDescent="0.2">
      <c r="A55" s="253"/>
      <c r="B55" s="731" t="str">
        <f>IF('Budget Unterstützungseinheit'!B46="","",'Budget Unterstützungseinheit'!B46)</f>
        <v/>
      </c>
      <c r="C55" s="731"/>
      <c r="D55" s="731"/>
      <c r="E55" s="731"/>
      <c r="F55" s="202"/>
      <c r="G55" s="471" t="str">
        <f>IF('Budget Unterstützungseinheit'!I46="","",'Budget Unterstützungseinheit'!I46)</f>
        <v/>
      </c>
    </row>
    <row r="56" spans="1:7" x14ac:dyDescent="0.2">
      <c r="A56" s="253"/>
      <c r="B56" s="731" t="str">
        <f>IF('Budget Unterstützungseinheit'!B47="","",'Budget Unterstützungseinheit'!B47)</f>
        <v/>
      </c>
      <c r="C56" s="731"/>
      <c r="D56" s="731"/>
      <c r="E56" s="731"/>
      <c r="F56" s="202"/>
      <c r="G56" s="471" t="str">
        <f>IF('Budget Unterstützungseinheit'!I47="","",'Budget Unterstützungseinheit'!I47)</f>
        <v/>
      </c>
    </row>
    <row r="57" spans="1:7" x14ac:dyDescent="0.2">
      <c r="A57" s="253"/>
      <c r="B57" s="731" t="str">
        <f>IF('Budget Unterstützungseinheit'!B48="","",'Budget Unterstützungseinheit'!B48)</f>
        <v/>
      </c>
      <c r="C57" s="731"/>
      <c r="D57" s="731"/>
      <c r="E57" s="731"/>
      <c r="F57" s="202"/>
      <c r="G57" s="471" t="str">
        <f>IF('Budget Unterstützungseinheit'!I48="","",'Budget Unterstützungseinheit'!I48)</f>
        <v/>
      </c>
    </row>
    <row r="58" spans="1:7" x14ac:dyDescent="0.2">
      <c r="A58" s="253"/>
      <c r="B58" s="203"/>
      <c r="C58" s="203"/>
      <c r="D58" s="203"/>
      <c r="E58" s="203"/>
      <c r="F58" s="202"/>
      <c r="G58" s="197"/>
    </row>
    <row r="59" spans="1:7" x14ac:dyDescent="0.2">
      <c r="A59" s="6" t="s">
        <v>309</v>
      </c>
      <c r="B59" s="202" t="s">
        <v>219</v>
      </c>
      <c r="C59" s="203"/>
      <c r="D59" s="203"/>
      <c r="E59" s="203"/>
      <c r="F59" s="202"/>
      <c r="G59" s="197"/>
    </row>
    <row r="60" spans="1:7" x14ac:dyDescent="0.2">
      <c r="A60" s="253"/>
      <c r="B60" s="731" t="str">
        <f>IF('Budget Unterstützungseinheit'!B52="","",'Budget Unterstützungseinheit'!B52)</f>
        <v/>
      </c>
      <c r="C60" s="731"/>
      <c r="D60" s="731"/>
      <c r="E60" s="731"/>
      <c r="F60" s="202"/>
      <c r="G60" s="471" t="str">
        <f>IF('Budget Unterstützungseinheit'!I52="","",'Budget Unterstützungseinheit'!I52)</f>
        <v/>
      </c>
    </row>
    <row r="61" spans="1:7" x14ac:dyDescent="0.2">
      <c r="A61" s="253"/>
      <c r="B61" s="731" t="str">
        <f>IF('Budget Unterstützungseinheit'!B53="","",'Budget Unterstützungseinheit'!B53)</f>
        <v/>
      </c>
      <c r="C61" s="731"/>
      <c r="D61" s="731"/>
      <c r="E61" s="731"/>
      <c r="F61" s="202"/>
      <c r="G61" s="471" t="str">
        <f>IF('Budget Unterstützungseinheit'!I53="","",'Budget Unterstützungseinheit'!I53)</f>
        <v/>
      </c>
    </row>
    <row r="62" spans="1:7" x14ac:dyDescent="0.2">
      <c r="A62" s="253"/>
      <c r="B62" s="731" t="str">
        <f>IF('Budget Unterstützungseinheit'!B54="","",'Budget Unterstützungseinheit'!B54)</f>
        <v/>
      </c>
      <c r="C62" s="731"/>
      <c r="D62" s="731"/>
      <c r="E62" s="731"/>
      <c r="F62" s="202"/>
      <c r="G62" s="471" t="str">
        <f>IF('Budget Unterstützungseinheit'!I54="","",'Budget Unterstützungseinheit'!I54)</f>
        <v/>
      </c>
    </row>
    <row r="63" spans="1:7" x14ac:dyDescent="0.2">
      <c r="A63" s="253"/>
      <c r="B63" s="203"/>
      <c r="C63" s="203"/>
      <c r="D63" s="203"/>
      <c r="E63" s="203"/>
      <c r="F63" s="202"/>
      <c r="G63" s="197"/>
    </row>
    <row r="64" spans="1:7" x14ac:dyDescent="0.2">
      <c r="A64" s="6" t="s">
        <v>332</v>
      </c>
      <c r="B64" s="202"/>
      <c r="C64" s="203"/>
      <c r="D64" s="203"/>
      <c r="E64" s="203"/>
      <c r="F64" s="202"/>
      <c r="G64" s="197"/>
    </row>
    <row r="65" spans="1:17" x14ac:dyDescent="0.2">
      <c r="A65" s="253"/>
      <c r="B65" s="731" t="str">
        <f>IF('Budget Unterstützungseinheit'!B58="","",'Budget Unterstützungseinheit'!B58)</f>
        <v/>
      </c>
      <c r="C65" s="731"/>
      <c r="D65" s="731"/>
      <c r="E65" s="731"/>
      <c r="F65" s="202"/>
      <c r="G65" s="471" t="str">
        <f>IF('Budget Unterstützungseinheit'!I58="","",'Budget Unterstützungseinheit'!I58)</f>
        <v/>
      </c>
    </row>
    <row r="66" spans="1:17" x14ac:dyDescent="0.2">
      <c r="A66" s="253"/>
      <c r="B66" s="731" t="str">
        <f>IF('Budget Unterstützungseinheit'!B59="","",'Budget Unterstützungseinheit'!B59)</f>
        <v/>
      </c>
      <c r="C66" s="731"/>
      <c r="D66" s="731"/>
      <c r="E66" s="731"/>
      <c r="F66" s="202"/>
      <c r="G66" s="471" t="str">
        <f>IF('Budget Unterstützungseinheit'!I59="","",'Budget Unterstützungseinheit'!I59)</f>
        <v/>
      </c>
    </row>
    <row r="67" spans="1:17" x14ac:dyDescent="0.2">
      <c r="A67" s="202"/>
      <c r="B67" s="202"/>
      <c r="C67" s="202"/>
      <c r="D67" s="202"/>
      <c r="E67" s="202"/>
      <c r="F67" s="202"/>
      <c r="G67" s="197"/>
    </row>
    <row r="68" spans="1:17" x14ac:dyDescent="0.2">
      <c r="A68" s="15" t="s">
        <v>333</v>
      </c>
      <c r="B68" s="15" t="s">
        <v>211</v>
      </c>
    </row>
    <row r="69" spans="1:17" x14ac:dyDescent="0.2">
      <c r="B69" s="731" t="str">
        <f>IF('Budget Unterstützungseinheit'!A100="","",'Budget Unterstützungseinheit'!A100)</f>
        <v/>
      </c>
      <c r="C69" s="731"/>
      <c r="D69" s="731"/>
      <c r="E69" s="731"/>
      <c r="G69" s="471" t="str">
        <f>IF('Budget Unterstützungseinheit'!I100="","",'Budget Unterstützungseinheit'!I100)</f>
        <v/>
      </c>
    </row>
    <row r="70" spans="1:17" x14ac:dyDescent="0.2">
      <c r="B70" s="731" t="str">
        <f>IF('Budget Unterstützungseinheit'!A101="","",'Budget Unterstützungseinheit'!A101)</f>
        <v/>
      </c>
      <c r="C70" s="731"/>
      <c r="D70" s="731"/>
      <c r="E70" s="731"/>
      <c r="G70" s="471" t="str">
        <f>IF('Budget Unterstützungseinheit'!I101="","",'Budget Unterstützungseinheit'!I101)</f>
        <v/>
      </c>
    </row>
    <row r="71" spans="1:17" x14ac:dyDescent="0.2">
      <c r="B71" s="731" t="str">
        <f>IF('Budget Unterstützungseinheit'!A102="","",'Budget Unterstützungseinheit'!A102)</f>
        <v/>
      </c>
      <c r="C71" s="731"/>
      <c r="D71" s="731"/>
      <c r="E71" s="731"/>
      <c r="G71" s="471" t="str">
        <f>IF('Budget Unterstützungseinheit'!I102="","",'Budget Unterstützungseinheit'!I102)</f>
        <v/>
      </c>
    </row>
    <row r="73" spans="1:17" ht="13.5" thickBot="1" x14ac:dyDescent="0.25">
      <c r="A73" s="198" t="s">
        <v>212</v>
      </c>
      <c r="B73" s="184"/>
      <c r="C73" s="184"/>
      <c r="D73" s="184"/>
      <c r="E73" s="184"/>
      <c r="F73" s="184"/>
      <c r="G73" s="473">
        <f>SUM(G37,G39:G41,G45:G47,G50:G52,G55:G57,G60:G62,G65:G66,G69:G71)</f>
        <v>0</v>
      </c>
    </row>
    <row r="75" spans="1:17" x14ac:dyDescent="0.2">
      <c r="A75" s="556" t="s">
        <v>378</v>
      </c>
      <c r="B75" s="556"/>
      <c r="C75" s="556"/>
      <c r="D75" s="556"/>
      <c r="E75" s="556"/>
      <c r="F75" s="556"/>
      <c r="G75" s="556"/>
      <c r="H75" s="556"/>
      <c r="I75" s="556"/>
      <c r="J75" s="556"/>
      <c r="K75" s="556"/>
      <c r="L75" s="556"/>
      <c r="M75" s="556"/>
      <c r="N75" s="556"/>
      <c r="O75" s="556"/>
      <c r="P75" s="556"/>
      <c r="Q75" s="556"/>
    </row>
    <row r="76" spans="1:17" x14ac:dyDescent="0.2">
      <c r="A76" s="556"/>
      <c r="B76" s="556"/>
      <c r="C76" s="556"/>
      <c r="D76" s="556"/>
      <c r="E76" s="556"/>
      <c r="F76" s="556"/>
      <c r="G76" s="556"/>
      <c r="H76" s="556"/>
      <c r="I76" s="556"/>
      <c r="J76" s="556"/>
      <c r="K76" s="556"/>
      <c r="L76" s="556"/>
      <c r="M76" s="556"/>
      <c r="N76" s="556"/>
      <c r="O76" s="556"/>
      <c r="P76" s="556"/>
      <c r="Q76" s="556"/>
    </row>
    <row r="77" spans="1:17" x14ac:dyDescent="0.2">
      <c r="A77" s="556"/>
      <c r="B77" s="556"/>
      <c r="C77" s="556"/>
      <c r="D77" s="556"/>
      <c r="E77" s="556"/>
      <c r="F77" s="556"/>
      <c r="G77" s="556"/>
      <c r="H77" s="556"/>
      <c r="I77" s="556"/>
      <c r="J77" s="556"/>
      <c r="K77" s="556"/>
      <c r="L77" s="556"/>
      <c r="M77" s="556"/>
      <c r="N77" s="556"/>
      <c r="O77" s="556"/>
      <c r="P77" s="556"/>
      <c r="Q77" s="556"/>
    </row>
    <row r="78" spans="1:17" x14ac:dyDescent="0.2">
      <c r="A78" s="556"/>
      <c r="B78" s="556"/>
      <c r="C78" s="556"/>
      <c r="D78" s="556"/>
      <c r="E78" s="556"/>
      <c r="F78" s="556"/>
      <c r="G78" s="556"/>
      <c r="H78" s="556"/>
      <c r="I78" s="556"/>
      <c r="J78" s="556"/>
      <c r="K78" s="556"/>
      <c r="L78" s="556"/>
      <c r="M78" s="556"/>
      <c r="N78" s="556"/>
      <c r="O78" s="556"/>
      <c r="P78" s="556"/>
      <c r="Q78" s="556"/>
    </row>
    <row r="80" spans="1: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4">
    <mergeCell ref="B69:E69"/>
    <mergeCell ref="B70:E70"/>
    <mergeCell ref="B71:E71"/>
    <mergeCell ref="B60:E60"/>
    <mergeCell ref="B61:E61"/>
    <mergeCell ref="B62:E62"/>
    <mergeCell ref="B65:E65"/>
    <mergeCell ref="B66:E66"/>
    <mergeCell ref="A75:Q78"/>
    <mergeCell ref="A1:G1"/>
    <mergeCell ref="A2:G2"/>
    <mergeCell ref="A3:G3"/>
    <mergeCell ref="A4:G4"/>
    <mergeCell ref="A9:D9"/>
    <mergeCell ref="C7:E7"/>
    <mergeCell ref="B45:E45"/>
    <mergeCell ref="B46:E46"/>
    <mergeCell ref="B47:E47"/>
    <mergeCell ref="B50:E50"/>
    <mergeCell ref="B51:E51"/>
    <mergeCell ref="B52:E52"/>
    <mergeCell ref="B55:E55"/>
    <mergeCell ref="B56:E56"/>
    <mergeCell ref="B57:E57"/>
  </mergeCells>
  <pageMargins left="0.74803149606299213" right="0.43307086614173229" top="0.55118110236220474" bottom="0.74803149606299213" header="0.39370078740157483" footer="0.35433070866141736"/>
  <pageSetup paperSize="9" fitToHeight="0" orientation="portrait" r:id="rId1"/>
  <headerFooter alignWithMargins="0">
    <oddFooter>&amp;R&amp;P</oddFooter>
  </headerFooter>
  <rowBreaks count="1" manualBreakCount="1">
    <brk id="6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B199"/>
  <sheetViews>
    <sheetView showGridLines="0" zoomScaleNormal="100" zoomScaleSheetLayoutView="100" workbookViewId="0">
      <selection sqref="A1:I1"/>
    </sheetView>
  </sheetViews>
  <sheetFormatPr baseColWidth="10" defaultColWidth="11.5703125" defaultRowHeight="12.75" x14ac:dyDescent="0.2"/>
  <cols>
    <col min="1" max="1" width="7.85546875" customWidth="1"/>
    <col min="2" max="5" width="11.7109375" customWidth="1"/>
    <col min="6" max="6" width="10.7109375" customWidth="1"/>
    <col min="7" max="7" width="6.42578125" customWidth="1"/>
    <col min="8" max="8" width="0.7109375" customWidth="1"/>
    <col min="9" max="9" width="18.5703125" customWidth="1"/>
    <col min="10" max="10" width="1" hidden="1" customWidth="1"/>
    <col min="11" max="11" width="8" hidden="1" customWidth="1"/>
    <col min="12" max="28" width="11.5703125" hidden="1" customWidth="1"/>
  </cols>
  <sheetData>
    <row r="1" spans="1:10" ht="27.75" customHeight="1" x14ac:dyDescent="0.3">
      <c r="A1" s="576" t="s">
        <v>372</v>
      </c>
      <c r="B1" s="577"/>
      <c r="C1" s="577"/>
      <c r="D1" s="577"/>
      <c r="E1" s="577"/>
      <c r="F1" s="577"/>
      <c r="G1" s="577"/>
      <c r="H1" s="577"/>
      <c r="I1" s="578"/>
    </row>
    <row r="2" spans="1:10" ht="14.25" customHeight="1" x14ac:dyDescent="0.2">
      <c r="A2" s="592" t="s">
        <v>373</v>
      </c>
      <c r="B2" s="593"/>
      <c r="C2" s="593"/>
      <c r="D2" s="593"/>
      <c r="E2" s="593"/>
      <c r="F2" s="593"/>
      <c r="G2" s="593"/>
      <c r="H2" s="593"/>
      <c r="I2" s="594"/>
    </row>
    <row r="3" spans="1:10" ht="13.5" customHeight="1" x14ac:dyDescent="0.2">
      <c r="A3" s="595"/>
      <c r="B3" s="596"/>
      <c r="C3" s="596"/>
      <c r="D3" s="596"/>
      <c r="E3" s="596"/>
      <c r="F3" s="596"/>
      <c r="G3" s="596"/>
      <c r="H3" s="596"/>
      <c r="I3" s="597"/>
    </row>
    <row r="4" spans="1:10" x14ac:dyDescent="0.2">
      <c r="A4" s="599" t="s">
        <v>285</v>
      </c>
      <c r="B4" s="599"/>
      <c r="C4" s="599"/>
      <c r="D4" s="599"/>
      <c r="E4" s="599"/>
      <c r="F4" s="599"/>
      <c r="G4" s="599"/>
      <c r="H4" s="599"/>
      <c r="I4" s="599"/>
    </row>
    <row r="5" spans="1:10" ht="9.9499999999999993" customHeight="1" x14ac:dyDescent="0.2"/>
    <row r="6" spans="1:10" ht="16.899999999999999" customHeight="1" x14ac:dyDescent="0.2">
      <c r="A6" s="209" t="s">
        <v>1</v>
      </c>
      <c r="B6" s="208"/>
      <c r="C6" s="600" t="str">
        <f>SUBSTITUTE(GS_NAME &amp; " " &amp; GS_VORNAME,"&lt;", "")</f>
        <v xml:space="preserve"> </v>
      </c>
      <c r="D6" s="600"/>
      <c r="E6" s="600"/>
      <c r="F6" s="208"/>
      <c r="G6" s="210" t="s">
        <v>51</v>
      </c>
      <c r="H6" s="210"/>
      <c r="I6" s="460" t="str">
        <f>IF(GS_UnterstAb&lt;&gt;"",GS_UnterstAb,"")</f>
        <v/>
      </c>
    </row>
    <row r="7" spans="1:10" ht="12.95" customHeight="1" x14ac:dyDescent="0.2"/>
    <row r="8" spans="1:10" s="212" customFormat="1" ht="15" x14ac:dyDescent="0.25">
      <c r="A8" s="601" t="s">
        <v>292</v>
      </c>
      <c r="B8" s="602"/>
      <c r="C8" s="602"/>
      <c r="D8" s="602"/>
      <c r="I8" s="213" t="s">
        <v>52</v>
      </c>
    </row>
    <row r="9" spans="1:10" s="212" customFormat="1" ht="4.5" customHeight="1" x14ac:dyDescent="0.25">
      <c r="A9" s="377"/>
      <c r="B9" s="376"/>
      <c r="C9" s="376"/>
      <c r="D9" s="376"/>
      <c r="I9" s="213"/>
    </row>
    <row r="10" spans="1:10" s="212" customFormat="1" ht="15" x14ac:dyDescent="0.25">
      <c r="A10" s="214" t="s">
        <v>293</v>
      </c>
      <c r="B10" s="214" t="s">
        <v>294</v>
      </c>
      <c r="D10" s="215"/>
    </row>
    <row r="11" spans="1:10" ht="14.25" x14ac:dyDescent="0.2">
      <c r="A11" s="216" t="s">
        <v>295</v>
      </c>
      <c r="B11" s="208" t="s">
        <v>296</v>
      </c>
      <c r="C11" s="208"/>
      <c r="D11" s="208"/>
      <c r="E11" s="208"/>
      <c r="F11" s="208"/>
      <c r="G11" s="208"/>
      <c r="H11" s="208"/>
      <c r="I11" s="208"/>
    </row>
    <row r="12" spans="1:10" ht="5.0999999999999996" customHeight="1" x14ac:dyDescent="0.2">
      <c r="A12" s="216"/>
      <c r="B12" s="208"/>
      <c r="C12" s="208"/>
      <c r="D12" s="208"/>
      <c r="E12" s="208"/>
      <c r="F12" s="210"/>
      <c r="G12" s="208"/>
      <c r="H12" s="208"/>
      <c r="I12" s="208"/>
    </row>
    <row r="13" spans="1:10" ht="14.25" x14ac:dyDescent="0.2">
      <c r="A13" s="208"/>
      <c r="B13" s="210" t="s">
        <v>53</v>
      </c>
      <c r="C13" s="412"/>
      <c r="D13" s="217" t="s">
        <v>54</v>
      </c>
      <c r="E13" s="218"/>
      <c r="F13" s="208"/>
      <c r="G13" s="208"/>
      <c r="H13" s="208"/>
      <c r="I13" s="208"/>
    </row>
    <row r="14" spans="1:10" ht="14.25" x14ac:dyDescent="0.2">
      <c r="A14" s="216"/>
      <c r="B14" s="210" t="s">
        <v>55</v>
      </c>
      <c r="C14" s="412"/>
      <c r="D14" s="208" t="s">
        <v>56</v>
      </c>
      <c r="E14" s="208"/>
      <c r="F14" s="208"/>
      <c r="G14" s="208"/>
      <c r="H14" s="208"/>
      <c r="I14" s="461">
        <f>ROUND(IF(C13=0,"0.00",J14),0)</f>
        <v>0</v>
      </c>
      <c r="J14" s="219" t="e">
        <f>VLOOKUP(C13,N151:AA164,C14+1,FALSE)</f>
        <v>#N/A</v>
      </c>
    </row>
    <row r="15" spans="1:10" ht="9.9499999999999993" customHeight="1" x14ac:dyDescent="0.2">
      <c r="A15" s="216"/>
      <c r="B15" s="210"/>
      <c r="C15" s="220"/>
      <c r="D15" s="208"/>
      <c r="E15" s="208"/>
      <c r="F15" s="208"/>
      <c r="G15" s="208"/>
      <c r="H15" s="208"/>
      <c r="I15" s="221"/>
      <c r="J15" s="208"/>
    </row>
    <row r="16" spans="1:10" ht="13.9" customHeight="1" x14ac:dyDescent="0.2">
      <c r="A16" s="222" t="s">
        <v>297</v>
      </c>
      <c r="B16" s="208" t="s">
        <v>298</v>
      </c>
      <c r="C16" s="223"/>
      <c r="D16" s="208"/>
      <c r="E16" s="210"/>
      <c r="F16" s="223"/>
      <c r="G16" s="223"/>
      <c r="H16" s="223"/>
      <c r="I16" s="413">
        <v>0</v>
      </c>
      <c r="J16" s="208"/>
    </row>
    <row r="17" spans="1:11" ht="12.95" customHeight="1" x14ac:dyDescent="0.2">
      <c r="A17" s="222"/>
      <c r="B17" s="208"/>
      <c r="C17" s="223"/>
      <c r="D17" s="208"/>
      <c r="E17" s="210"/>
      <c r="F17" s="223"/>
      <c r="G17" s="223"/>
      <c r="H17" s="223"/>
      <c r="I17" s="387"/>
      <c r="J17" s="208"/>
    </row>
    <row r="18" spans="1:11" ht="13.9" customHeight="1" x14ac:dyDescent="0.25">
      <c r="A18" s="381" t="s">
        <v>351</v>
      </c>
      <c r="B18" s="212" t="s">
        <v>338</v>
      </c>
      <c r="C18" s="223"/>
      <c r="D18" s="208"/>
      <c r="E18" s="210"/>
      <c r="F18" s="223"/>
      <c r="G18" s="223"/>
      <c r="H18" s="223"/>
      <c r="I18" s="224"/>
      <c r="J18" s="208"/>
    </row>
    <row r="19" spans="1:11" ht="14.25" x14ac:dyDescent="0.2">
      <c r="A19" s="222" t="s">
        <v>299</v>
      </c>
      <c r="B19" s="208" t="s">
        <v>300</v>
      </c>
      <c r="C19" s="223"/>
      <c r="D19" s="208"/>
      <c r="E19" s="210"/>
      <c r="F19" s="223"/>
      <c r="G19" s="223"/>
      <c r="H19" s="223"/>
      <c r="I19" s="413">
        <v>0</v>
      </c>
      <c r="J19" s="208"/>
    </row>
    <row r="20" spans="1:11" ht="5.0999999999999996" customHeight="1" x14ac:dyDescent="0.2">
      <c r="A20" s="216"/>
      <c r="B20" s="208"/>
      <c r="C20" s="208"/>
      <c r="D20" s="208"/>
      <c r="E20" s="208"/>
      <c r="F20" s="210"/>
      <c r="G20" s="208"/>
      <c r="H20" s="208"/>
      <c r="I20" s="208"/>
      <c r="J20" s="208"/>
    </row>
    <row r="21" spans="1:11" ht="14.25" x14ac:dyDescent="0.2">
      <c r="A21" s="225" t="s">
        <v>301</v>
      </c>
      <c r="B21" s="208" t="s">
        <v>302</v>
      </c>
      <c r="C21" s="208"/>
      <c r="D21" s="208"/>
      <c r="E21" s="208"/>
      <c r="F21" s="208"/>
      <c r="G21" s="208"/>
      <c r="H21" s="208"/>
      <c r="I21" s="413">
        <v>0</v>
      </c>
      <c r="J21" s="208"/>
    </row>
    <row r="22" spans="1:11" ht="12.95" customHeight="1" x14ac:dyDescent="0.2">
      <c r="A22" s="226"/>
      <c r="B22" s="208"/>
      <c r="C22" s="208"/>
      <c r="D22" s="208"/>
      <c r="E22" s="208"/>
      <c r="F22" s="208"/>
      <c r="G22" s="208"/>
      <c r="H22" s="208"/>
      <c r="I22" s="208"/>
      <c r="J22" s="208"/>
    </row>
    <row r="23" spans="1:11" ht="13.15" customHeight="1" x14ac:dyDescent="0.25">
      <c r="A23" s="382" t="s">
        <v>303</v>
      </c>
      <c r="B23" s="212" t="s">
        <v>57</v>
      </c>
      <c r="C23" s="212"/>
      <c r="D23" s="212"/>
      <c r="E23" s="208"/>
      <c r="F23" s="208"/>
      <c r="G23" s="208"/>
      <c r="H23" s="208"/>
      <c r="I23" s="208"/>
      <c r="J23" s="208"/>
    </row>
    <row r="24" spans="1:11" ht="5.0999999999999996" customHeight="1" x14ac:dyDescent="0.2">
      <c r="A24" s="216"/>
      <c r="B24" s="208"/>
      <c r="C24" s="208"/>
      <c r="D24" s="208"/>
      <c r="E24" s="208"/>
      <c r="F24" s="210"/>
      <c r="G24" s="208"/>
      <c r="H24" s="208"/>
      <c r="I24" s="208"/>
      <c r="J24" s="208"/>
    </row>
    <row r="25" spans="1:11" ht="14.25" x14ac:dyDescent="0.2">
      <c r="A25" s="225"/>
      <c r="B25" s="208" t="s">
        <v>58</v>
      </c>
      <c r="C25" s="208"/>
      <c r="D25" s="208"/>
      <c r="E25" s="208"/>
      <c r="F25" s="208"/>
      <c r="G25" s="208"/>
      <c r="H25" s="208"/>
      <c r="I25" s="413">
        <v>0</v>
      </c>
      <c r="J25" s="208"/>
    </row>
    <row r="26" spans="1:11" ht="5.0999999999999996" customHeight="1" x14ac:dyDescent="0.2">
      <c r="A26" s="216"/>
      <c r="B26" s="208"/>
      <c r="C26" s="208"/>
      <c r="D26" s="208"/>
      <c r="E26" s="208"/>
      <c r="F26" s="210"/>
      <c r="G26" s="208"/>
      <c r="H26" s="208"/>
      <c r="I26" s="208"/>
      <c r="J26" s="208"/>
    </row>
    <row r="27" spans="1:11" ht="14.25" x14ac:dyDescent="0.2">
      <c r="A27" s="225"/>
      <c r="B27" s="208" t="s">
        <v>59</v>
      </c>
      <c r="C27" s="208"/>
      <c r="D27" s="208"/>
      <c r="E27" s="208"/>
      <c r="F27" s="414">
        <v>0</v>
      </c>
      <c r="G27" s="208"/>
      <c r="H27" s="208"/>
      <c r="I27" s="414">
        <v>0</v>
      </c>
      <c r="J27" s="208"/>
    </row>
    <row r="28" spans="1:11" ht="5.0999999999999996" customHeight="1" x14ac:dyDescent="0.2">
      <c r="A28" s="216"/>
      <c r="B28" s="208"/>
      <c r="C28" s="208"/>
      <c r="D28" s="208"/>
      <c r="E28" s="208"/>
      <c r="F28" s="210"/>
      <c r="G28" s="208"/>
      <c r="H28" s="208"/>
      <c r="I28" s="227">
        <v>0</v>
      </c>
      <c r="J28" s="208"/>
    </row>
    <row r="29" spans="1:11" s="229" customFormat="1" ht="14.25" x14ac:dyDescent="0.2">
      <c r="A29" s="228"/>
      <c r="B29" s="208" t="s">
        <v>352</v>
      </c>
      <c r="C29" s="208"/>
      <c r="D29" s="208"/>
      <c r="E29" s="208"/>
      <c r="F29" s="221"/>
      <c r="G29" s="208"/>
      <c r="H29" s="208"/>
      <c r="I29" s="413">
        <v>0</v>
      </c>
    </row>
    <row r="30" spans="1:11" ht="12.95" customHeight="1" x14ac:dyDescent="0.2">
      <c r="A30" s="225"/>
      <c r="B30" s="208"/>
      <c r="C30" s="208"/>
      <c r="D30" s="208"/>
      <c r="E30" s="208"/>
      <c r="F30" s="208"/>
      <c r="G30" s="208"/>
      <c r="H30" s="208"/>
      <c r="I30" s="224"/>
      <c r="J30" s="208"/>
    </row>
    <row r="31" spans="1:11" ht="15" x14ac:dyDescent="0.25">
      <c r="A31" s="230" t="s">
        <v>304</v>
      </c>
      <c r="B31" s="211"/>
      <c r="C31" s="211"/>
      <c r="D31" s="211"/>
      <c r="E31" s="211"/>
      <c r="F31" s="208"/>
      <c r="G31" s="208"/>
      <c r="H31" s="208"/>
      <c r="I31" s="208"/>
      <c r="J31" s="208"/>
      <c r="K31" s="208"/>
    </row>
    <row r="32" spans="1:11" s="205" customFormat="1" ht="14.25" x14ac:dyDescent="0.2">
      <c r="A32" s="206" t="s">
        <v>305</v>
      </c>
      <c r="B32" s="231" t="s">
        <v>217</v>
      </c>
      <c r="C32" s="231"/>
      <c r="D32" s="231"/>
      <c r="E32" s="231"/>
      <c r="F32" s="231"/>
      <c r="G32" s="231"/>
      <c r="H32" s="232"/>
      <c r="I32" s="233"/>
      <c r="K32" s="234"/>
    </row>
    <row r="33" spans="1:11" s="205" customFormat="1" ht="5.0999999999999996" customHeight="1" x14ac:dyDescent="0.2">
      <c r="A33" s="235"/>
      <c r="B33" s="231"/>
      <c r="C33" s="231"/>
      <c r="D33" s="231"/>
      <c r="E33" s="231"/>
      <c r="F33" s="236"/>
      <c r="G33" s="231"/>
      <c r="H33" s="231"/>
      <c r="I33" s="233"/>
      <c r="K33" s="234"/>
    </row>
    <row r="34" spans="1:11" s="205" customFormat="1" ht="15" customHeight="1" x14ac:dyDescent="0.2">
      <c r="A34" s="207"/>
      <c r="B34" s="598"/>
      <c r="C34" s="598"/>
      <c r="D34" s="598"/>
      <c r="E34" s="598"/>
      <c r="F34" s="231"/>
      <c r="G34" s="231"/>
      <c r="I34" s="415"/>
      <c r="K34" s="234"/>
    </row>
    <row r="35" spans="1:11" s="205" customFormat="1" ht="15" customHeight="1" x14ac:dyDescent="0.2">
      <c r="A35" s="207"/>
      <c r="B35" s="598"/>
      <c r="C35" s="598"/>
      <c r="D35" s="598"/>
      <c r="E35" s="598"/>
      <c r="F35" s="231"/>
      <c r="G35" s="231"/>
      <c r="I35" s="415"/>
      <c r="K35" s="234"/>
    </row>
    <row r="36" spans="1:11" s="205" customFormat="1" ht="15" customHeight="1" x14ac:dyDescent="0.2">
      <c r="A36" s="207"/>
      <c r="B36" s="598"/>
      <c r="C36" s="598"/>
      <c r="D36" s="598"/>
      <c r="E36" s="598"/>
      <c r="F36" s="231"/>
      <c r="G36" s="231"/>
      <c r="I36" s="415"/>
      <c r="K36" s="234"/>
    </row>
    <row r="37" spans="1:11" s="205" customFormat="1" ht="9" customHeight="1" x14ac:dyDescent="0.2">
      <c r="A37" s="235"/>
      <c r="B37" s="231"/>
      <c r="C37" s="231"/>
      <c r="D37" s="231"/>
      <c r="E37" s="231"/>
      <c r="F37" s="236"/>
      <c r="G37" s="231"/>
      <c r="I37" s="231"/>
      <c r="K37" s="234"/>
    </row>
    <row r="38" spans="1:11" s="205" customFormat="1" ht="14.25" x14ac:dyDescent="0.2">
      <c r="A38" s="206" t="s">
        <v>306</v>
      </c>
      <c r="B38" s="231" t="s">
        <v>307</v>
      </c>
      <c r="C38" s="231"/>
      <c r="D38" s="231"/>
      <c r="E38" s="231"/>
      <c r="F38" s="236"/>
      <c r="G38" s="236"/>
      <c r="I38" s="232"/>
      <c r="K38" s="234"/>
    </row>
    <row r="39" spans="1:11" s="205" customFormat="1" ht="6.75" customHeight="1" x14ac:dyDescent="0.2">
      <c r="A39" s="235"/>
      <c r="B39" s="231"/>
      <c r="C39" s="231"/>
      <c r="D39" s="231"/>
      <c r="E39" s="231"/>
      <c r="F39" s="236"/>
      <c r="G39" s="231"/>
      <c r="I39" s="231"/>
      <c r="K39" s="234"/>
    </row>
    <row r="40" spans="1:11" s="205" customFormat="1" ht="15" customHeight="1" x14ac:dyDescent="0.2">
      <c r="A40" s="207"/>
      <c r="B40" s="598"/>
      <c r="C40" s="598"/>
      <c r="D40" s="598"/>
      <c r="E40" s="598"/>
      <c r="F40" s="231"/>
      <c r="G40" s="231"/>
      <c r="I40" s="415"/>
      <c r="K40" s="234"/>
    </row>
    <row r="41" spans="1:11" s="205" customFormat="1" ht="15" customHeight="1" x14ac:dyDescent="0.2">
      <c r="A41" s="207"/>
      <c r="B41" s="598"/>
      <c r="C41" s="598"/>
      <c r="D41" s="598"/>
      <c r="E41" s="598"/>
      <c r="F41" s="231"/>
      <c r="G41" s="231"/>
      <c r="I41" s="415"/>
      <c r="K41" s="234"/>
    </row>
    <row r="42" spans="1:11" s="205" customFormat="1" ht="15" customHeight="1" x14ac:dyDescent="0.2">
      <c r="A42" s="207"/>
      <c r="B42" s="598"/>
      <c r="C42" s="598"/>
      <c r="D42" s="598"/>
      <c r="E42" s="598"/>
      <c r="F42" s="231"/>
      <c r="G42" s="231"/>
      <c r="I42" s="415"/>
      <c r="K42" s="234"/>
    </row>
    <row r="43" spans="1:11" s="205" customFormat="1" ht="9" customHeight="1" x14ac:dyDescent="0.2">
      <c r="A43" s="235"/>
      <c r="B43" s="231"/>
      <c r="C43" s="231"/>
      <c r="D43" s="231"/>
      <c r="E43" s="231"/>
      <c r="F43" s="236"/>
      <c r="G43" s="231"/>
      <c r="I43" s="231"/>
      <c r="K43" s="234"/>
    </row>
    <row r="44" spans="1:11" s="205" customFormat="1" ht="14.25" x14ac:dyDescent="0.2">
      <c r="A44" s="206" t="s">
        <v>308</v>
      </c>
      <c r="B44" s="231" t="s">
        <v>218</v>
      </c>
      <c r="C44" s="231"/>
      <c r="D44" s="237"/>
      <c r="E44" s="231"/>
      <c r="F44" s="231"/>
      <c r="G44" s="231"/>
      <c r="I44" s="231"/>
      <c r="K44" s="234"/>
    </row>
    <row r="45" spans="1:11" s="205" customFormat="1" ht="5.0999999999999996" customHeight="1" x14ac:dyDescent="0.2">
      <c r="A45" s="235"/>
      <c r="B45" s="231"/>
      <c r="C45" s="231"/>
      <c r="D45" s="231"/>
      <c r="E45" s="231"/>
      <c r="F45" s="236"/>
      <c r="G45" s="231"/>
      <c r="I45" s="231"/>
      <c r="K45" s="234"/>
    </row>
    <row r="46" spans="1:11" s="205" customFormat="1" ht="15" customHeight="1" x14ac:dyDescent="0.2">
      <c r="A46" s="235"/>
      <c r="B46" s="598"/>
      <c r="C46" s="598"/>
      <c r="D46" s="598"/>
      <c r="E46" s="598"/>
      <c r="F46" s="231"/>
      <c r="G46" s="231"/>
      <c r="I46" s="415"/>
      <c r="K46" s="234"/>
    </row>
    <row r="47" spans="1:11" s="205" customFormat="1" ht="15" customHeight="1" x14ac:dyDescent="0.2">
      <c r="A47" s="235"/>
      <c r="B47" s="598"/>
      <c r="C47" s="598"/>
      <c r="D47" s="598"/>
      <c r="E47" s="598"/>
      <c r="F47" s="231"/>
      <c r="G47" s="231"/>
      <c r="I47" s="415"/>
      <c r="K47" s="234"/>
    </row>
    <row r="48" spans="1:11" s="205" customFormat="1" ht="15" customHeight="1" x14ac:dyDescent="0.2">
      <c r="A48" s="235"/>
      <c r="B48" s="598"/>
      <c r="C48" s="598"/>
      <c r="D48" s="598"/>
      <c r="E48" s="598"/>
      <c r="F48" s="231"/>
      <c r="G48" s="231"/>
      <c r="I48" s="415"/>
      <c r="K48" s="234"/>
    </row>
    <row r="49" spans="1:11" s="205" customFormat="1" ht="9" customHeight="1" x14ac:dyDescent="0.2">
      <c r="A49" s="235"/>
      <c r="B49" s="231"/>
      <c r="C49" s="231"/>
      <c r="D49" s="231"/>
      <c r="E49" s="231"/>
      <c r="F49" s="236"/>
      <c r="G49" s="231"/>
      <c r="I49" s="231"/>
      <c r="K49" s="234"/>
    </row>
    <row r="50" spans="1:11" s="205" customFormat="1" ht="14.25" x14ac:dyDescent="0.2">
      <c r="A50" s="206" t="s">
        <v>309</v>
      </c>
      <c r="B50" s="231" t="s">
        <v>219</v>
      </c>
      <c r="C50" s="231"/>
      <c r="D50" s="231"/>
      <c r="E50" s="231"/>
      <c r="F50" s="231"/>
      <c r="G50" s="231"/>
      <c r="I50" s="231"/>
      <c r="K50" s="234"/>
    </row>
    <row r="51" spans="1:11" s="205" customFormat="1" ht="5.0999999999999996" customHeight="1" x14ac:dyDescent="0.2">
      <c r="A51" s="235"/>
      <c r="B51" s="231"/>
      <c r="C51" s="231"/>
      <c r="D51" s="231"/>
      <c r="E51" s="231"/>
      <c r="F51" s="236"/>
      <c r="G51" s="231"/>
      <c r="I51" s="231"/>
      <c r="K51" s="234"/>
    </row>
    <row r="52" spans="1:11" s="205" customFormat="1" ht="15" customHeight="1" x14ac:dyDescent="0.2">
      <c r="A52" s="235"/>
      <c r="B52" s="598"/>
      <c r="C52" s="598"/>
      <c r="D52" s="598"/>
      <c r="E52" s="598"/>
      <c r="F52" s="231"/>
      <c r="G52" s="231"/>
      <c r="I52" s="415"/>
      <c r="K52" s="234"/>
    </row>
    <row r="53" spans="1:11" s="205" customFormat="1" ht="15" customHeight="1" x14ac:dyDescent="0.2">
      <c r="A53" s="235"/>
      <c r="B53" s="598"/>
      <c r="C53" s="598"/>
      <c r="D53" s="598"/>
      <c r="E53" s="598"/>
      <c r="F53" s="231"/>
      <c r="G53" s="231"/>
      <c r="I53" s="415"/>
      <c r="K53" s="234"/>
    </row>
    <row r="54" spans="1:11" s="205" customFormat="1" ht="15" customHeight="1" x14ac:dyDescent="0.2">
      <c r="A54" s="235"/>
      <c r="B54" s="598"/>
      <c r="C54" s="598"/>
      <c r="D54" s="598"/>
      <c r="E54" s="598"/>
      <c r="F54" s="231"/>
      <c r="G54" s="231"/>
      <c r="I54" s="415"/>
      <c r="K54" s="234"/>
    </row>
    <row r="55" spans="1:11" s="205" customFormat="1" ht="9" customHeight="1" x14ac:dyDescent="0.2">
      <c r="A55" s="235"/>
      <c r="B55" s="231"/>
      <c r="C55" s="231"/>
      <c r="D55" s="231"/>
      <c r="E55" s="231"/>
      <c r="F55" s="236"/>
      <c r="G55" s="231"/>
      <c r="I55" s="231"/>
      <c r="K55" s="234"/>
    </row>
    <row r="56" spans="1:11" s="205" customFormat="1" ht="14.25" x14ac:dyDescent="0.2">
      <c r="A56" s="206" t="s">
        <v>310</v>
      </c>
      <c r="B56" s="231"/>
      <c r="C56" s="231"/>
      <c r="D56" s="231"/>
      <c r="E56" s="231"/>
      <c r="F56" s="231"/>
      <c r="G56" s="231"/>
      <c r="I56" s="232"/>
      <c r="K56" s="234"/>
    </row>
    <row r="57" spans="1:11" s="205" customFormat="1" ht="5.0999999999999996" customHeight="1" x14ac:dyDescent="0.2">
      <c r="A57" s="235"/>
      <c r="B57" s="231"/>
      <c r="C57" s="231"/>
      <c r="D57" s="231"/>
      <c r="E57" s="231"/>
      <c r="F57" s="236"/>
      <c r="G57" s="231"/>
      <c r="I57" s="231"/>
      <c r="K57" s="234"/>
    </row>
    <row r="58" spans="1:11" s="205" customFormat="1" ht="15" customHeight="1" x14ac:dyDescent="0.2">
      <c r="A58" s="235"/>
      <c r="B58" s="598"/>
      <c r="C58" s="598"/>
      <c r="D58" s="598"/>
      <c r="E58" s="598"/>
      <c r="F58" s="231"/>
      <c r="G58" s="231"/>
      <c r="I58" s="415"/>
      <c r="K58" s="234"/>
    </row>
    <row r="59" spans="1:11" s="205" customFormat="1" ht="15" customHeight="1" x14ac:dyDescent="0.2">
      <c r="A59" s="235"/>
      <c r="B59" s="598"/>
      <c r="C59" s="598"/>
      <c r="D59" s="598"/>
      <c r="E59" s="598"/>
      <c r="F59" s="231"/>
      <c r="G59" s="231"/>
      <c r="I59" s="415"/>
      <c r="K59" s="234"/>
    </row>
    <row r="60" spans="1:11" ht="9" customHeight="1" x14ac:dyDescent="0.2">
      <c r="A60" s="216"/>
      <c r="B60" s="208"/>
      <c r="C60" s="208"/>
      <c r="D60" s="208"/>
      <c r="E60" s="208"/>
      <c r="F60" s="208"/>
      <c r="G60" s="208"/>
      <c r="H60" s="208"/>
      <c r="I60" s="208"/>
      <c r="J60" s="208"/>
      <c r="K60" s="208"/>
    </row>
    <row r="61" spans="1:11" ht="15" x14ac:dyDescent="0.25">
      <c r="A61" s="212" t="s">
        <v>60</v>
      </c>
      <c r="B61" s="208"/>
      <c r="C61" s="208"/>
      <c r="D61" s="208"/>
      <c r="E61" s="208"/>
      <c r="F61" s="208"/>
      <c r="G61" s="208"/>
      <c r="H61" s="208"/>
      <c r="I61" s="462">
        <f>SUM(I14,I16,I19,I21,I25,,I27,I29,I34:I36,I40:I42,I46:I48,I52:I54,I58:I59)</f>
        <v>0</v>
      </c>
      <c r="J61" s="208"/>
      <c r="K61" s="208"/>
    </row>
    <row r="62" spans="1:11" ht="7.5" customHeight="1" x14ac:dyDescent="0.25">
      <c r="A62" s="212"/>
      <c r="B62" s="208"/>
      <c r="C62" s="208"/>
      <c r="D62" s="208"/>
      <c r="E62" s="208"/>
      <c r="F62" s="208"/>
      <c r="G62" s="208"/>
      <c r="H62" s="208"/>
      <c r="I62" s="238"/>
      <c r="J62" s="208"/>
      <c r="K62" s="208"/>
    </row>
    <row r="63" spans="1:11" ht="14.25" x14ac:dyDescent="0.2">
      <c r="A63" s="218"/>
      <c r="B63" s="218"/>
      <c r="C63" s="208"/>
      <c r="D63" s="208"/>
      <c r="E63" s="208"/>
      <c r="F63" s="208"/>
      <c r="G63" s="208"/>
      <c r="H63" s="208"/>
      <c r="I63" s="208" t="s">
        <v>52</v>
      </c>
      <c r="J63" s="208"/>
      <c r="K63" s="208"/>
    </row>
    <row r="64" spans="1:11" ht="15" x14ac:dyDescent="0.25">
      <c r="A64" s="212" t="s">
        <v>61</v>
      </c>
      <c r="B64" s="208"/>
      <c r="C64" s="208"/>
      <c r="D64" s="208"/>
      <c r="E64" s="208"/>
      <c r="F64" s="208"/>
      <c r="G64" s="208"/>
      <c r="H64" s="208"/>
      <c r="I64" s="462">
        <f>I61</f>
        <v>0</v>
      </c>
      <c r="J64" s="208"/>
      <c r="K64" s="208"/>
    </row>
    <row r="65" spans="1:11" ht="4.5" customHeight="1" x14ac:dyDescent="0.2">
      <c r="A65" s="216"/>
      <c r="B65" s="208"/>
      <c r="C65" s="208"/>
      <c r="D65" s="208"/>
      <c r="E65" s="208"/>
      <c r="F65" s="208"/>
      <c r="G65" s="208"/>
      <c r="H65" s="208"/>
      <c r="I65" s="208"/>
      <c r="J65" s="208"/>
      <c r="K65" s="208"/>
    </row>
    <row r="66" spans="1:11" ht="15" x14ac:dyDescent="0.25">
      <c r="A66" s="375" t="s">
        <v>311</v>
      </c>
      <c r="B66" s="376"/>
      <c r="C66" s="376"/>
      <c r="D66" s="208"/>
      <c r="E66" s="208"/>
      <c r="F66" s="208"/>
      <c r="G66" s="208"/>
      <c r="H66" s="208"/>
      <c r="I66" s="208"/>
      <c r="J66" s="208"/>
      <c r="K66" s="208"/>
    </row>
    <row r="67" spans="1:11" ht="5.0999999999999996" customHeight="1" x14ac:dyDescent="0.25">
      <c r="A67" s="375"/>
      <c r="B67" s="393"/>
      <c r="C67" s="393"/>
      <c r="D67" s="208"/>
      <c r="E67" s="208"/>
      <c r="F67" s="208"/>
      <c r="G67" s="208"/>
      <c r="H67" s="208"/>
      <c r="I67" s="208"/>
      <c r="J67" s="208"/>
      <c r="K67" s="208"/>
    </row>
    <row r="68" spans="1:11" ht="14.25" customHeight="1" x14ac:dyDescent="0.25">
      <c r="A68" s="239"/>
      <c r="B68" s="212"/>
      <c r="C68" s="208"/>
      <c r="D68" s="604" t="s">
        <v>227</v>
      </c>
      <c r="E68" s="604"/>
      <c r="F68" s="208"/>
      <c r="G68" s="208"/>
      <c r="H68" s="208"/>
      <c r="I68" s="208"/>
      <c r="J68" s="208"/>
      <c r="K68" s="208"/>
    </row>
    <row r="69" spans="1:11" ht="15" x14ac:dyDescent="0.25">
      <c r="A69" s="216" t="s">
        <v>312</v>
      </c>
      <c r="B69" s="208" t="s">
        <v>313</v>
      </c>
      <c r="C69" s="212"/>
      <c r="D69" s="603"/>
      <c r="E69" s="603"/>
      <c r="F69" s="210" t="s">
        <v>62</v>
      </c>
      <c r="G69" s="416">
        <v>0</v>
      </c>
      <c r="H69" s="240"/>
      <c r="I69" s="413">
        <v>0</v>
      </c>
      <c r="J69" s="208"/>
      <c r="K69" s="208"/>
    </row>
    <row r="70" spans="1:11" ht="5.0999999999999996" customHeight="1" x14ac:dyDescent="0.2">
      <c r="A70" s="216"/>
      <c r="B70" s="208"/>
      <c r="C70" s="208"/>
      <c r="D70" s="208"/>
      <c r="E70" s="208"/>
      <c r="F70" s="210"/>
      <c r="G70" s="208"/>
      <c r="H70" s="208"/>
      <c r="I70" s="208"/>
      <c r="J70" s="208"/>
      <c r="K70" s="208"/>
    </row>
    <row r="71" spans="1:11" ht="15" x14ac:dyDescent="0.25">
      <c r="A71" s="216" t="s">
        <v>312</v>
      </c>
      <c r="B71" s="208" t="s">
        <v>313</v>
      </c>
      <c r="C71" s="212"/>
      <c r="D71" s="603"/>
      <c r="E71" s="603"/>
      <c r="F71" s="210" t="s">
        <v>62</v>
      </c>
      <c r="G71" s="416">
        <v>0</v>
      </c>
      <c r="H71" s="240"/>
      <c r="I71" s="413">
        <v>0</v>
      </c>
      <c r="J71" s="208"/>
      <c r="K71" s="208"/>
    </row>
    <row r="72" spans="1:11" ht="5.0999999999999996" customHeight="1" x14ac:dyDescent="0.2">
      <c r="A72" s="216"/>
      <c r="B72" s="208"/>
      <c r="C72" s="208"/>
      <c r="D72" s="208"/>
      <c r="E72" s="208"/>
      <c r="F72" s="210"/>
      <c r="G72" s="208"/>
      <c r="H72" s="208"/>
      <c r="I72" s="208"/>
      <c r="J72" s="208"/>
      <c r="K72" s="208"/>
    </row>
    <row r="73" spans="1:11" ht="15" x14ac:dyDescent="0.25">
      <c r="A73" s="216" t="s">
        <v>314</v>
      </c>
      <c r="B73" s="383" t="s">
        <v>315</v>
      </c>
      <c r="C73" s="212"/>
      <c r="D73" s="603" t="s">
        <v>8</v>
      </c>
      <c r="E73" s="603"/>
      <c r="F73" s="241"/>
      <c r="G73" s="208"/>
      <c r="H73" s="208"/>
      <c r="I73" s="413">
        <v>0</v>
      </c>
    </row>
    <row r="74" spans="1:11" ht="5.0999999999999996" customHeight="1" x14ac:dyDescent="0.2">
      <c r="A74" s="216"/>
      <c r="B74" s="208"/>
      <c r="C74" s="208"/>
      <c r="D74" s="208"/>
      <c r="E74" s="208"/>
      <c r="F74" s="210"/>
      <c r="G74" s="208"/>
      <c r="H74" s="208"/>
      <c r="I74" s="208"/>
    </row>
    <row r="75" spans="1:11" ht="15" x14ac:dyDescent="0.25">
      <c r="A75" s="216" t="s">
        <v>312</v>
      </c>
      <c r="B75" s="383" t="s">
        <v>316</v>
      </c>
      <c r="C75" s="212"/>
      <c r="D75" s="603"/>
      <c r="E75" s="603"/>
      <c r="F75" s="241"/>
      <c r="G75" s="208"/>
      <c r="H75" s="208"/>
      <c r="I75" s="413">
        <v>0</v>
      </c>
    </row>
    <row r="76" spans="1:11" ht="5.0999999999999996" customHeight="1" x14ac:dyDescent="0.2">
      <c r="A76" s="216"/>
      <c r="B76" s="208"/>
      <c r="C76" s="208"/>
      <c r="D76" s="208"/>
      <c r="E76" s="208"/>
      <c r="F76" s="210"/>
      <c r="G76" s="208"/>
      <c r="H76" s="208"/>
      <c r="I76" s="208"/>
    </row>
    <row r="77" spans="1:11" ht="14.25" x14ac:dyDescent="0.2">
      <c r="A77" s="216" t="s">
        <v>317</v>
      </c>
      <c r="B77" s="208" t="s">
        <v>375</v>
      </c>
      <c r="C77" s="208"/>
      <c r="D77" s="603"/>
      <c r="E77" s="603"/>
      <c r="F77" s="208"/>
      <c r="G77" s="208"/>
      <c r="H77" s="208"/>
      <c r="I77" s="413">
        <v>0</v>
      </c>
    </row>
    <row r="78" spans="1:11" ht="5.0999999999999996" customHeight="1" x14ac:dyDescent="0.2">
      <c r="A78" s="216"/>
      <c r="B78" s="208"/>
      <c r="C78" s="208"/>
      <c r="D78" s="208"/>
      <c r="E78" s="208"/>
      <c r="F78" s="210"/>
      <c r="G78" s="208"/>
      <c r="H78" s="208"/>
      <c r="I78" s="208"/>
    </row>
    <row r="79" spans="1:11" ht="14.25" x14ac:dyDescent="0.2">
      <c r="A79" s="216" t="s">
        <v>318</v>
      </c>
      <c r="B79" s="208" t="s">
        <v>228</v>
      </c>
      <c r="C79" s="208"/>
      <c r="D79" s="603"/>
      <c r="E79" s="603"/>
      <c r="F79" s="208"/>
      <c r="G79" s="208"/>
      <c r="H79" s="208"/>
      <c r="I79" s="413">
        <v>0</v>
      </c>
    </row>
    <row r="80" spans="1:11" ht="5.0999999999999996" customHeight="1" x14ac:dyDescent="0.2">
      <c r="A80" s="216"/>
      <c r="B80" s="208"/>
      <c r="C80" s="208"/>
      <c r="D80" s="208"/>
      <c r="E80" s="208"/>
      <c r="F80" s="210"/>
      <c r="G80" s="208"/>
      <c r="H80" s="208"/>
      <c r="I80" s="208"/>
    </row>
    <row r="81" spans="1:9" ht="14.25" x14ac:dyDescent="0.2">
      <c r="A81" s="216" t="s">
        <v>314</v>
      </c>
      <c r="B81" s="208" t="s">
        <v>319</v>
      </c>
      <c r="C81" s="208"/>
      <c r="D81" s="208"/>
      <c r="E81" s="208"/>
      <c r="F81" s="208"/>
      <c r="G81" s="208"/>
      <c r="H81" s="208"/>
      <c r="I81" s="413">
        <v>0</v>
      </c>
    </row>
    <row r="82" spans="1:9" ht="5.0999999999999996" customHeight="1" x14ac:dyDescent="0.2">
      <c r="A82" s="216"/>
      <c r="B82" s="208"/>
      <c r="C82" s="208"/>
      <c r="D82" s="208"/>
      <c r="E82" s="208"/>
      <c r="F82" s="210"/>
      <c r="G82" s="208"/>
      <c r="H82" s="208"/>
      <c r="I82" s="208"/>
    </row>
    <row r="83" spans="1:9" ht="14.25" x14ac:dyDescent="0.2">
      <c r="A83" s="216" t="s">
        <v>314</v>
      </c>
      <c r="B83" s="208" t="s">
        <v>320</v>
      </c>
      <c r="C83" s="208"/>
      <c r="D83" s="208"/>
      <c r="E83" s="208"/>
      <c r="F83" s="208"/>
      <c r="G83" s="208"/>
      <c r="H83" s="208"/>
      <c r="I83" s="413">
        <v>0</v>
      </c>
    </row>
    <row r="84" spans="1:9" ht="5.0999999999999996" customHeight="1" x14ac:dyDescent="0.2">
      <c r="A84" s="216"/>
      <c r="B84" s="208"/>
      <c r="C84" s="208"/>
      <c r="D84" s="208"/>
      <c r="E84" s="208"/>
      <c r="F84" s="210"/>
      <c r="G84" s="208"/>
      <c r="H84" s="208"/>
      <c r="I84" s="208"/>
    </row>
    <row r="85" spans="1:9" ht="14.25" x14ac:dyDescent="0.2">
      <c r="A85" s="216"/>
      <c r="B85" s="208" t="s">
        <v>354</v>
      </c>
      <c r="C85" s="208"/>
      <c r="D85" s="208"/>
      <c r="E85" s="208"/>
      <c r="F85" s="208"/>
      <c r="G85" s="208"/>
      <c r="H85" s="208"/>
      <c r="I85" s="413">
        <v>0</v>
      </c>
    </row>
    <row r="86" spans="1:9" ht="5.0999999999999996" customHeight="1" x14ac:dyDescent="0.2">
      <c r="A86" s="216"/>
      <c r="B86" s="208"/>
      <c r="C86" s="208"/>
      <c r="D86" s="208"/>
      <c r="E86" s="208"/>
      <c r="F86" s="210"/>
      <c r="G86" s="208"/>
      <c r="H86" s="208"/>
      <c r="I86" s="208"/>
    </row>
    <row r="87" spans="1:9" ht="14.25" x14ac:dyDescent="0.2">
      <c r="A87" s="216" t="s">
        <v>321</v>
      </c>
      <c r="B87" s="208"/>
      <c r="C87" s="208"/>
      <c r="D87" s="208"/>
      <c r="E87" s="208"/>
      <c r="F87" s="208"/>
      <c r="G87" s="208"/>
      <c r="H87" s="208"/>
      <c r="I87" s="413">
        <v>0</v>
      </c>
    </row>
    <row r="88" spans="1:9" ht="5.0999999999999996" customHeight="1" x14ac:dyDescent="0.2">
      <c r="A88" s="216"/>
      <c r="B88" s="208"/>
      <c r="C88" s="208"/>
      <c r="D88" s="208"/>
      <c r="E88" s="208"/>
      <c r="F88" s="210"/>
      <c r="G88" s="208"/>
      <c r="H88" s="208"/>
      <c r="I88" s="208"/>
    </row>
    <row r="89" spans="1:9" ht="14.25" x14ac:dyDescent="0.2">
      <c r="A89" s="216"/>
      <c r="B89" s="208" t="s">
        <v>63</v>
      </c>
      <c r="C89" s="208"/>
      <c r="D89" s="208"/>
      <c r="E89" s="208"/>
      <c r="F89" s="208"/>
      <c r="G89" s="208"/>
      <c r="H89" s="208"/>
      <c r="I89" s="208"/>
    </row>
    <row r="90" spans="1:9" ht="14.25" x14ac:dyDescent="0.2">
      <c r="A90" s="216"/>
      <c r="B90" s="605"/>
      <c r="C90" s="605"/>
      <c r="D90" s="605"/>
      <c r="E90" s="605"/>
      <c r="F90" s="208"/>
      <c r="G90" s="208"/>
      <c r="H90" s="208"/>
      <c r="I90" s="413">
        <v>0</v>
      </c>
    </row>
    <row r="91" spans="1:9" ht="14.25" x14ac:dyDescent="0.2">
      <c r="A91" s="216"/>
      <c r="B91" s="606"/>
      <c r="C91" s="606"/>
      <c r="D91" s="606"/>
      <c r="E91" s="606"/>
      <c r="F91" s="208"/>
      <c r="G91" s="208"/>
      <c r="H91" s="208"/>
      <c r="I91" s="413">
        <v>0</v>
      </c>
    </row>
    <row r="92" spans="1:9" ht="14.25" customHeight="1" x14ac:dyDescent="0.2">
      <c r="A92" s="216"/>
      <c r="B92" s="208"/>
      <c r="C92" s="208"/>
      <c r="D92" s="208"/>
      <c r="E92" s="208"/>
      <c r="F92" s="208"/>
      <c r="G92" s="208"/>
      <c r="H92" s="208"/>
      <c r="I92" s="208"/>
    </row>
    <row r="93" spans="1:9" ht="15" x14ac:dyDescent="0.25">
      <c r="A93" s="212" t="s">
        <v>322</v>
      </c>
      <c r="B93" s="208"/>
      <c r="C93" s="208"/>
      <c r="D93" s="208"/>
      <c r="E93" s="208"/>
      <c r="F93" s="208"/>
      <c r="G93" s="208"/>
      <c r="H93" s="208"/>
      <c r="I93" s="462">
        <f>SUM(I69,I71,I73,I75,I77,I79,I81,I83,I85,I87,I90,I91)</f>
        <v>0</v>
      </c>
    </row>
    <row r="94" spans="1:9" ht="9.75" customHeight="1" x14ac:dyDescent="0.2">
      <c r="A94" s="216"/>
      <c r="B94" s="208"/>
      <c r="C94" s="208"/>
      <c r="D94" s="208"/>
      <c r="E94" s="208"/>
      <c r="F94" s="208"/>
      <c r="G94" s="208"/>
      <c r="H94" s="208"/>
      <c r="I94" s="208"/>
    </row>
    <row r="95" spans="1:9" ht="15" x14ac:dyDescent="0.25">
      <c r="A95" s="242" t="s">
        <v>229</v>
      </c>
      <c r="B95" s="243"/>
      <c r="C95" s="243"/>
      <c r="D95" s="243"/>
      <c r="E95" s="243"/>
      <c r="F95" s="243"/>
      <c r="G95" s="243"/>
      <c r="H95" s="243"/>
      <c r="I95" s="463">
        <f>SUM(I93-I64)</f>
        <v>0</v>
      </c>
    </row>
    <row r="96" spans="1:9" ht="14.25" customHeight="1" x14ac:dyDescent="0.2">
      <c r="A96" s="209"/>
      <c r="B96" s="208"/>
      <c r="C96" s="208"/>
      <c r="D96" s="208"/>
      <c r="E96" s="208"/>
      <c r="F96" s="208"/>
      <c r="G96" s="208"/>
      <c r="H96" s="208"/>
      <c r="I96" s="208"/>
    </row>
    <row r="97" spans="1:9" ht="12.75" customHeight="1" x14ac:dyDescent="0.25">
      <c r="A97" s="212" t="s">
        <v>324</v>
      </c>
      <c r="B97" s="204"/>
      <c r="C97" s="204"/>
      <c r="D97" s="208"/>
      <c r="E97" s="208"/>
      <c r="F97" s="208"/>
      <c r="G97" s="208"/>
      <c r="H97" s="208"/>
      <c r="I97" s="374">
        <v>500</v>
      </c>
    </row>
    <row r="98" spans="1:9" ht="5.0999999999999996" customHeight="1" x14ac:dyDescent="0.2">
      <c r="A98" s="216"/>
      <c r="B98" s="208"/>
      <c r="C98" s="208"/>
      <c r="D98" s="208"/>
      <c r="E98" s="208"/>
      <c r="F98" s="210"/>
      <c r="G98" s="208"/>
      <c r="H98" s="208"/>
      <c r="I98" s="208"/>
    </row>
    <row r="99" spans="1:9" ht="14.25" x14ac:dyDescent="0.2">
      <c r="A99" s="216"/>
      <c r="B99" s="208"/>
      <c r="C99" s="208"/>
      <c r="D99" s="204"/>
      <c r="E99" s="604" t="s">
        <v>227</v>
      </c>
      <c r="F99" s="604"/>
      <c r="G99" s="208"/>
      <c r="H99" s="208"/>
      <c r="I99" s="208"/>
    </row>
    <row r="100" spans="1:9" ht="14.25" customHeight="1" x14ac:dyDescent="0.2">
      <c r="A100" s="605" t="s">
        <v>230</v>
      </c>
      <c r="B100" s="605"/>
      <c r="C100" s="605"/>
      <c r="D100" s="208"/>
      <c r="E100" s="605"/>
      <c r="F100" s="605"/>
      <c r="G100" s="208"/>
      <c r="H100" s="208"/>
      <c r="I100" s="413"/>
    </row>
    <row r="101" spans="1:9" ht="14.25" customHeight="1" x14ac:dyDescent="0.2">
      <c r="A101" s="605" t="s">
        <v>230</v>
      </c>
      <c r="B101" s="605"/>
      <c r="C101" s="605"/>
      <c r="D101" s="208"/>
      <c r="E101" s="605"/>
      <c r="F101" s="605"/>
      <c r="G101" s="208"/>
      <c r="H101" s="208"/>
      <c r="I101" s="413"/>
    </row>
    <row r="102" spans="1:9" ht="14.25" customHeight="1" x14ac:dyDescent="0.2">
      <c r="A102" s="605" t="s">
        <v>230</v>
      </c>
      <c r="B102" s="605"/>
      <c r="C102" s="605"/>
      <c r="D102" s="208"/>
      <c r="E102" s="605"/>
      <c r="F102" s="605"/>
      <c r="G102" s="208"/>
      <c r="H102" s="208"/>
      <c r="I102" s="413"/>
    </row>
    <row r="103" spans="1:9" ht="9.9499999999999993" customHeight="1" x14ac:dyDescent="0.2">
      <c r="A103" s="216"/>
      <c r="B103" s="208"/>
      <c r="C103" s="208"/>
      <c r="D103" s="208"/>
      <c r="E103" s="208"/>
      <c r="F103" s="208"/>
      <c r="G103" s="204"/>
      <c r="H103" s="204"/>
      <c r="I103" s="208"/>
    </row>
    <row r="104" spans="1:9" s="204" customFormat="1" ht="15" x14ac:dyDescent="0.25">
      <c r="A104" s="212" t="s">
        <v>234</v>
      </c>
      <c r="D104" s="208"/>
      <c r="E104" s="208"/>
      <c r="G104" s="208"/>
      <c r="H104" s="208"/>
      <c r="I104" s="464">
        <f>IF(I100+I101+I102&gt;650,650,I100+I101+I102)</f>
        <v>0</v>
      </c>
    </row>
    <row r="105" spans="1:9" ht="14.25" customHeight="1" x14ac:dyDescent="0.2">
      <c r="A105" s="216"/>
      <c r="B105" s="208"/>
      <c r="C105" s="208"/>
      <c r="D105" s="208"/>
      <c r="E105" s="208"/>
      <c r="F105" s="208"/>
      <c r="G105" s="208"/>
      <c r="H105" s="208"/>
      <c r="I105" s="208"/>
    </row>
    <row r="106" spans="1:9" ht="15" x14ac:dyDescent="0.25">
      <c r="A106" s="214" t="s">
        <v>231</v>
      </c>
      <c r="B106" s="208"/>
      <c r="C106" s="208"/>
      <c r="D106" s="208"/>
      <c r="E106" s="208"/>
      <c r="F106" s="208"/>
      <c r="G106" s="208"/>
      <c r="H106" s="208"/>
      <c r="I106" s="208"/>
    </row>
    <row r="107" spans="1:9" ht="14.25" customHeight="1" x14ac:dyDescent="0.2">
      <c r="A107" s="216"/>
      <c r="B107" s="208"/>
      <c r="C107" s="208"/>
      <c r="D107" s="208"/>
      <c r="E107" s="208"/>
      <c r="F107" s="208"/>
      <c r="G107" s="208"/>
      <c r="H107" s="208"/>
      <c r="I107" s="208"/>
    </row>
    <row r="108" spans="1:9" ht="14.25" x14ac:dyDescent="0.2">
      <c r="A108" s="208" t="s">
        <v>232</v>
      </c>
      <c r="B108" s="208"/>
      <c r="C108" s="208"/>
      <c r="D108" s="208"/>
      <c r="E108" s="208"/>
      <c r="F108" s="208"/>
      <c r="G108" s="208"/>
      <c r="H108" s="208"/>
      <c r="I108" s="461">
        <f>I61</f>
        <v>0</v>
      </c>
    </row>
    <row r="109" spans="1:9" ht="5.0999999999999996" customHeight="1" x14ac:dyDescent="0.2">
      <c r="A109" s="216"/>
      <c r="B109" s="208"/>
      <c r="C109" s="208"/>
      <c r="D109" s="208"/>
      <c r="E109" s="208"/>
      <c r="F109" s="210"/>
      <c r="G109" s="208"/>
      <c r="H109" s="208"/>
      <c r="I109" s="208"/>
    </row>
    <row r="110" spans="1:9" ht="14.25" x14ac:dyDescent="0.2">
      <c r="A110" s="208" t="s">
        <v>323</v>
      </c>
      <c r="B110" s="208"/>
      <c r="C110" s="208"/>
      <c r="D110" s="208"/>
      <c r="E110" s="208"/>
      <c r="F110" s="208"/>
      <c r="G110" s="208"/>
      <c r="H110" s="208"/>
      <c r="I110" s="461">
        <f>I93</f>
        <v>0</v>
      </c>
    </row>
    <row r="111" spans="1:9" ht="5.0999999999999996" customHeight="1" x14ac:dyDescent="0.2">
      <c r="A111" s="216"/>
      <c r="B111" s="208"/>
      <c r="C111" s="208"/>
      <c r="D111" s="208"/>
      <c r="E111" s="208"/>
      <c r="F111" s="210"/>
      <c r="G111" s="208"/>
      <c r="H111" s="208"/>
      <c r="I111" s="208"/>
    </row>
    <row r="112" spans="1:9" ht="14.25" x14ac:dyDescent="0.2">
      <c r="A112" s="244" t="s">
        <v>233</v>
      </c>
      <c r="B112" s="208"/>
      <c r="C112" s="208"/>
      <c r="D112" s="208"/>
      <c r="E112" s="208"/>
      <c r="F112" s="208"/>
      <c r="G112" s="208"/>
      <c r="H112" s="208"/>
      <c r="I112" s="461">
        <f>I95</f>
        <v>0</v>
      </c>
    </row>
    <row r="113" spans="1:27" ht="5.0999999999999996" customHeight="1" x14ac:dyDescent="0.2">
      <c r="A113" s="216"/>
      <c r="B113" s="208"/>
      <c r="C113" s="208"/>
      <c r="D113" s="208"/>
      <c r="E113" s="208"/>
      <c r="F113" s="210"/>
      <c r="G113" s="208"/>
      <c r="H113" s="208"/>
      <c r="I113" s="208"/>
    </row>
    <row r="114" spans="1:27" ht="14.25" x14ac:dyDescent="0.2">
      <c r="A114" s="209" t="s">
        <v>234</v>
      </c>
      <c r="B114" s="208"/>
      <c r="C114" s="208"/>
      <c r="D114" s="208"/>
      <c r="E114" s="208"/>
      <c r="F114" s="208"/>
      <c r="G114" s="208"/>
      <c r="H114" s="208"/>
      <c r="I114" s="461">
        <f>IF(I112&lt;=500,I104,"0.00")</f>
        <v>0</v>
      </c>
    </row>
    <row r="115" spans="1:27" ht="14.25" customHeight="1" x14ac:dyDescent="0.2">
      <c r="A115" s="209"/>
      <c r="B115" s="208"/>
      <c r="C115" s="208"/>
      <c r="D115" s="208"/>
      <c r="E115" s="208"/>
      <c r="F115" s="208"/>
      <c r="G115" s="208"/>
      <c r="H115" s="208"/>
      <c r="I115" s="245"/>
    </row>
    <row r="116" spans="1:27" ht="15.75" thickBot="1" x14ac:dyDescent="0.3">
      <c r="A116" s="246" t="s">
        <v>65</v>
      </c>
      <c r="B116" s="247"/>
      <c r="C116" s="247"/>
      <c r="D116" s="247"/>
      <c r="E116" s="247"/>
      <c r="F116" s="247"/>
      <c r="G116" s="247"/>
      <c r="H116" s="247"/>
      <c r="I116" s="465">
        <f>SUM(I112-I114)</f>
        <v>0</v>
      </c>
    </row>
    <row r="117" spans="1:27" ht="15" x14ac:dyDescent="0.25">
      <c r="A117" s="248"/>
      <c r="B117" s="244"/>
      <c r="C117" s="244"/>
      <c r="D117" s="244"/>
      <c r="E117" s="244"/>
      <c r="F117" s="244"/>
      <c r="G117" s="244"/>
      <c r="H117" s="244"/>
      <c r="I117" s="249"/>
    </row>
    <row r="118" spans="1:27" ht="14.25" customHeight="1" x14ac:dyDescent="0.2">
      <c r="A118" s="556" t="s">
        <v>378</v>
      </c>
      <c r="B118" s="556"/>
      <c r="C118" s="556"/>
      <c r="D118" s="556"/>
      <c r="E118" s="556"/>
      <c r="F118" s="556"/>
      <c r="G118" s="556"/>
      <c r="H118" s="556"/>
      <c r="I118" s="556"/>
      <c r="J118" s="556"/>
      <c r="K118" s="556"/>
      <c r="L118" s="556"/>
      <c r="M118" s="556"/>
      <c r="N118" s="556"/>
      <c r="O118" s="556"/>
      <c r="P118" s="556"/>
      <c r="Q118" s="556"/>
    </row>
    <row r="119" spans="1:27" s="212" customFormat="1" ht="15" x14ac:dyDescent="0.25">
      <c r="A119" s="556"/>
      <c r="B119" s="556"/>
      <c r="C119" s="556"/>
      <c r="D119" s="556"/>
      <c r="E119" s="556"/>
      <c r="F119" s="556"/>
      <c r="G119" s="556"/>
      <c r="H119" s="556"/>
      <c r="I119" s="556"/>
      <c r="J119" s="556"/>
      <c r="K119" s="556"/>
      <c r="L119" s="556"/>
      <c r="M119" s="556"/>
      <c r="N119" s="556"/>
      <c r="O119" s="556"/>
      <c r="P119" s="556"/>
      <c r="Q119" s="556"/>
    </row>
    <row r="120" spans="1:27" x14ac:dyDescent="0.2">
      <c r="A120" s="556"/>
      <c r="B120" s="556"/>
      <c r="C120" s="556"/>
      <c r="D120" s="556"/>
      <c r="E120" s="556"/>
      <c r="F120" s="556"/>
      <c r="G120" s="556"/>
      <c r="H120" s="556"/>
      <c r="I120" s="556"/>
      <c r="J120" s="556"/>
      <c r="K120" s="556"/>
      <c r="L120" s="556"/>
      <c r="M120" s="556"/>
      <c r="N120" s="556"/>
      <c r="O120" s="556"/>
      <c r="P120" s="556"/>
      <c r="Q120" s="556"/>
    </row>
    <row r="121" spans="1:27" ht="4.5" customHeight="1" x14ac:dyDescent="0.2">
      <c r="A121" s="556"/>
      <c r="B121" s="556"/>
      <c r="C121" s="556"/>
      <c r="D121" s="556"/>
      <c r="E121" s="556"/>
      <c r="F121" s="556"/>
      <c r="G121" s="556"/>
      <c r="H121" s="556"/>
      <c r="I121" s="556"/>
      <c r="J121" s="556"/>
      <c r="K121" s="556"/>
      <c r="L121" s="556"/>
      <c r="M121" s="556"/>
      <c r="N121" s="556"/>
      <c r="O121" s="556"/>
      <c r="P121" s="556"/>
      <c r="Q121" s="556"/>
    </row>
    <row r="122" spans="1:27" ht="8.1" customHeight="1" x14ac:dyDescent="0.2">
      <c r="E122" s="208"/>
    </row>
    <row r="123" spans="1:27" ht="14.45" customHeight="1" x14ac:dyDescent="0.2">
      <c r="A123" s="384" t="s">
        <v>374</v>
      </c>
      <c r="E123" s="208"/>
    </row>
    <row r="126" spans="1:27" hidden="1" x14ac:dyDescent="0.2">
      <c r="O126">
        <v>1</v>
      </c>
      <c r="P126">
        <v>2</v>
      </c>
      <c r="Q126">
        <v>3</v>
      </c>
      <c r="R126">
        <v>4</v>
      </c>
      <c r="S126">
        <v>5</v>
      </c>
      <c r="T126">
        <v>6</v>
      </c>
      <c r="U126">
        <v>7</v>
      </c>
      <c r="V126">
        <v>8</v>
      </c>
      <c r="W126">
        <v>9</v>
      </c>
      <c r="X126">
        <v>10</v>
      </c>
      <c r="Y126">
        <v>11</v>
      </c>
      <c r="Z126">
        <v>12</v>
      </c>
      <c r="AA126">
        <v>13</v>
      </c>
    </row>
    <row r="127" spans="1:27" hidden="1" x14ac:dyDescent="0.2">
      <c r="N127">
        <v>1</v>
      </c>
      <c r="O127" s="404">
        <v>1061</v>
      </c>
      <c r="P127" s="404"/>
      <c r="Q127" s="404"/>
      <c r="R127" s="404"/>
      <c r="S127" s="404"/>
      <c r="T127" s="404"/>
      <c r="U127" s="404"/>
      <c r="V127" s="404"/>
      <c r="W127" s="404"/>
      <c r="X127" s="404"/>
      <c r="Y127" s="404"/>
      <c r="Z127" s="404"/>
      <c r="AA127" s="404"/>
    </row>
    <row r="128" spans="1:27" hidden="1" x14ac:dyDescent="0.2">
      <c r="N128">
        <v>2</v>
      </c>
      <c r="O128" s="404">
        <v>812</v>
      </c>
      <c r="P128" s="404">
        <v>1624</v>
      </c>
      <c r="Q128" s="404"/>
      <c r="R128" s="404"/>
      <c r="S128" s="404"/>
      <c r="T128" s="404"/>
      <c r="U128" s="404"/>
      <c r="V128" s="404"/>
      <c r="W128" s="404"/>
      <c r="X128" s="404"/>
      <c r="Y128" s="404"/>
      <c r="Z128" s="404"/>
      <c r="AA128" s="404"/>
    </row>
    <row r="129" spans="14:27" hidden="1" x14ac:dyDescent="0.2">
      <c r="N129">
        <v>3</v>
      </c>
      <c r="O129" s="404">
        <v>658</v>
      </c>
      <c r="P129" s="404">
        <v>1316</v>
      </c>
      <c r="Q129" s="404">
        <v>1974</v>
      </c>
      <c r="R129" s="404"/>
      <c r="S129" s="404"/>
      <c r="T129" s="404"/>
      <c r="U129" s="404"/>
      <c r="V129" s="404"/>
      <c r="W129" s="404"/>
      <c r="X129" s="404"/>
      <c r="Y129" s="404"/>
      <c r="Z129" s="404"/>
      <c r="AA129" s="404"/>
    </row>
    <row r="130" spans="14:27" hidden="1" x14ac:dyDescent="0.2">
      <c r="N130">
        <v>4</v>
      </c>
      <c r="O130" s="404">
        <v>567.63499999999999</v>
      </c>
      <c r="P130" s="404">
        <v>1135.27</v>
      </c>
      <c r="Q130" s="404">
        <v>1702.905</v>
      </c>
      <c r="R130" s="404">
        <v>2270.54</v>
      </c>
      <c r="S130" s="404"/>
      <c r="T130" s="404"/>
      <c r="U130" s="404"/>
      <c r="V130" s="404"/>
      <c r="W130" s="404"/>
      <c r="X130" s="404"/>
      <c r="Y130" s="404"/>
      <c r="Z130" s="404"/>
      <c r="AA130" s="404"/>
    </row>
    <row r="131" spans="14:27" hidden="1" x14ac:dyDescent="0.2">
      <c r="N131">
        <v>5</v>
      </c>
      <c r="O131" s="404">
        <v>513.524</v>
      </c>
      <c r="P131" s="404">
        <v>1027.048</v>
      </c>
      <c r="Q131" s="404">
        <v>1540.5720000000001</v>
      </c>
      <c r="R131" s="404">
        <v>2054.096</v>
      </c>
      <c r="S131" s="404">
        <v>2567.62</v>
      </c>
      <c r="T131" s="404"/>
      <c r="U131" s="404"/>
      <c r="V131" s="404"/>
      <c r="W131" s="404"/>
      <c r="X131" s="404"/>
      <c r="Y131" s="404"/>
      <c r="Z131" s="404"/>
      <c r="AA131" s="404"/>
    </row>
    <row r="132" spans="14:27" hidden="1" x14ac:dyDescent="0.2">
      <c r="N132">
        <v>6</v>
      </c>
      <c r="O132" s="404">
        <v>463.93666666666667</v>
      </c>
      <c r="P132" s="404">
        <v>927.87333333333333</v>
      </c>
      <c r="Q132" s="404">
        <v>1391.81</v>
      </c>
      <c r="R132" s="404">
        <v>1855.7466666666667</v>
      </c>
      <c r="S132" s="404">
        <v>2319.6833333333334</v>
      </c>
      <c r="T132" s="404">
        <v>2783.62</v>
      </c>
      <c r="U132" s="404"/>
      <c r="V132" s="404"/>
      <c r="W132" s="404"/>
      <c r="X132" s="404"/>
      <c r="Y132" s="404"/>
      <c r="Z132" s="404"/>
      <c r="AA132" s="404"/>
    </row>
    <row r="133" spans="14:27" hidden="1" x14ac:dyDescent="0.2">
      <c r="N133">
        <v>7</v>
      </c>
      <c r="O133" s="404">
        <v>428.51714285714286</v>
      </c>
      <c r="P133" s="404">
        <v>857.03428571428572</v>
      </c>
      <c r="Q133" s="404">
        <v>1285.5514285714285</v>
      </c>
      <c r="R133" s="404">
        <v>1714.0685714285714</v>
      </c>
      <c r="S133" s="404">
        <v>2142.5857142857144</v>
      </c>
      <c r="T133" s="404">
        <v>2571.1028571428569</v>
      </c>
      <c r="U133" s="404">
        <v>2999.62</v>
      </c>
      <c r="V133" s="404"/>
      <c r="W133" s="404"/>
      <c r="X133" s="404"/>
      <c r="Y133" s="404"/>
      <c r="Z133" s="404"/>
      <c r="AA133" s="404"/>
    </row>
    <row r="134" spans="14:27" hidden="1" x14ac:dyDescent="0.2">
      <c r="N134">
        <v>8</v>
      </c>
      <c r="O134" s="404">
        <v>401.95249999999999</v>
      </c>
      <c r="P134" s="404">
        <v>803.90499999999997</v>
      </c>
      <c r="Q134" s="404">
        <v>1205.8575000000001</v>
      </c>
      <c r="R134" s="404">
        <v>1607.81</v>
      </c>
      <c r="S134" s="404">
        <v>2009.7624999999998</v>
      </c>
      <c r="T134" s="404">
        <v>2411.7150000000001</v>
      </c>
      <c r="U134" s="404">
        <v>2813.6675</v>
      </c>
      <c r="V134" s="404">
        <v>3215.62</v>
      </c>
      <c r="W134" s="404"/>
      <c r="X134" s="404"/>
      <c r="Y134" s="404"/>
      <c r="Z134" s="404"/>
      <c r="AA134" s="404"/>
    </row>
    <row r="135" spans="14:27" hidden="1" x14ac:dyDescent="0.2">
      <c r="N135">
        <v>9</v>
      </c>
      <c r="O135" s="404">
        <v>381.29111111111109</v>
      </c>
      <c r="P135" s="404">
        <v>762.58222222222219</v>
      </c>
      <c r="Q135" s="404">
        <v>1143.8733333333332</v>
      </c>
      <c r="R135" s="404">
        <v>1525.1644444444444</v>
      </c>
      <c r="S135" s="404">
        <v>1906.4555555555555</v>
      </c>
      <c r="T135" s="404">
        <v>2287.7466666666664</v>
      </c>
      <c r="U135" s="404">
        <v>2669.0377777777776</v>
      </c>
      <c r="V135" s="404">
        <v>3050.3288888888887</v>
      </c>
      <c r="W135" s="404">
        <v>3431.62</v>
      </c>
      <c r="X135" s="404"/>
      <c r="Y135" s="404"/>
      <c r="Z135" s="404"/>
      <c r="AA135" s="404"/>
    </row>
    <row r="136" spans="14:27" hidden="1" x14ac:dyDescent="0.2">
      <c r="N136">
        <v>10</v>
      </c>
      <c r="O136" s="404">
        <v>364.762</v>
      </c>
      <c r="P136" s="404">
        <v>729.524</v>
      </c>
      <c r="Q136" s="404">
        <v>1094.2860000000001</v>
      </c>
      <c r="R136" s="404">
        <v>1459.048</v>
      </c>
      <c r="S136" s="404">
        <v>1823.81</v>
      </c>
      <c r="T136" s="404">
        <v>2188.5720000000001</v>
      </c>
      <c r="U136" s="404">
        <v>2553.3339999999998</v>
      </c>
      <c r="V136" s="404">
        <v>2918.096</v>
      </c>
      <c r="W136" s="404">
        <v>3282.8580000000002</v>
      </c>
      <c r="X136" s="404">
        <v>3647.62</v>
      </c>
      <c r="Y136" s="404"/>
      <c r="Z136" s="404"/>
      <c r="AA136" s="404"/>
    </row>
    <row r="137" spans="14:27" hidden="1" x14ac:dyDescent="0.2">
      <c r="N137">
        <v>11</v>
      </c>
      <c r="O137" s="404">
        <v>351.23818181818183</v>
      </c>
      <c r="P137" s="404">
        <v>702.47636363636366</v>
      </c>
      <c r="Q137" s="404">
        <v>1053.7145454545455</v>
      </c>
      <c r="R137" s="404">
        <v>1404.9527272727273</v>
      </c>
      <c r="S137" s="404">
        <v>1756.1909090909091</v>
      </c>
      <c r="T137" s="404">
        <v>2107.429090909091</v>
      </c>
      <c r="U137" s="404">
        <v>2458.6672727272726</v>
      </c>
      <c r="V137" s="404">
        <v>2809.9054545454546</v>
      </c>
      <c r="W137" s="404">
        <v>3161.1436363636367</v>
      </c>
      <c r="X137" s="404">
        <v>3512.3818181818183</v>
      </c>
      <c r="Y137" s="404">
        <v>3863.62</v>
      </c>
      <c r="Z137" s="404"/>
      <c r="AA137" s="404"/>
    </row>
    <row r="138" spans="14:27" hidden="1" x14ac:dyDescent="0.2">
      <c r="N138">
        <v>12</v>
      </c>
      <c r="O138" s="404">
        <v>339.96833333333331</v>
      </c>
      <c r="P138" s="404">
        <v>679.93666666666661</v>
      </c>
      <c r="Q138" s="404">
        <v>1019.905</v>
      </c>
      <c r="R138" s="404">
        <v>1359.8733333333332</v>
      </c>
      <c r="S138" s="404">
        <v>1699.8416666666665</v>
      </c>
      <c r="T138" s="404">
        <v>2039.81</v>
      </c>
      <c r="U138" s="404">
        <v>2379.7783333333332</v>
      </c>
      <c r="V138" s="404">
        <v>2719.7466666666664</v>
      </c>
      <c r="W138" s="404">
        <v>3059.7149999999997</v>
      </c>
      <c r="X138" s="404">
        <v>3399.6833333333329</v>
      </c>
      <c r="Y138" s="404">
        <v>3739.6516666666662</v>
      </c>
      <c r="Z138" s="404">
        <v>4079.62</v>
      </c>
      <c r="AA138" s="404"/>
    </row>
    <row r="139" spans="14:27" hidden="1" x14ac:dyDescent="0.2">
      <c r="N139">
        <v>13</v>
      </c>
      <c r="O139" s="404">
        <v>330.43230769230769</v>
      </c>
      <c r="P139" s="404">
        <v>660.86461538461538</v>
      </c>
      <c r="Q139" s="404">
        <v>991.29692307692312</v>
      </c>
      <c r="R139" s="404">
        <v>1321.7292307692308</v>
      </c>
      <c r="S139" s="404">
        <v>1652.1615384615384</v>
      </c>
      <c r="T139" s="404">
        <v>1982.5938461538462</v>
      </c>
      <c r="U139" s="404">
        <v>2313.0261538461536</v>
      </c>
      <c r="V139" s="404">
        <v>2643.4584615384615</v>
      </c>
      <c r="W139" s="404">
        <v>2973.8907692307694</v>
      </c>
      <c r="X139" s="404">
        <v>3304.3230769230768</v>
      </c>
      <c r="Y139" s="404">
        <v>3634.7553846153846</v>
      </c>
      <c r="Z139" s="404">
        <v>3965.1876923076925</v>
      </c>
      <c r="AA139" s="404">
        <v>4295.62</v>
      </c>
    </row>
    <row r="140" spans="14:27" hidden="1" x14ac:dyDescent="0.2"/>
    <row r="141" spans="14:27" hidden="1" x14ac:dyDescent="0.2">
      <c r="O141" t="s">
        <v>66</v>
      </c>
      <c r="P141" t="s">
        <v>67</v>
      </c>
      <c r="R141" t="s">
        <v>68</v>
      </c>
      <c r="S141" t="s">
        <v>69</v>
      </c>
    </row>
    <row r="142" spans="14:27" hidden="1" x14ac:dyDescent="0.2">
      <c r="O142">
        <v>8</v>
      </c>
      <c r="P142" s="404">
        <v>216</v>
      </c>
      <c r="Q142" s="404">
        <f>U133</f>
        <v>2999.62</v>
      </c>
      <c r="R142" s="404">
        <f>P142+Q142</f>
        <v>3215.62</v>
      </c>
      <c r="S142" s="404">
        <f>O134</f>
        <v>401.95249999999999</v>
      </c>
    </row>
    <row r="143" spans="14:27" hidden="1" x14ac:dyDescent="0.2">
      <c r="O143">
        <v>9</v>
      </c>
      <c r="P143" s="404">
        <v>216</v>
      </c>
      <c r="Q143" s="404">
        <f>V134</f>
        <v>3215.62</v>
      </c>
      <c r="R143" s="404">
        <f t="shared" ref="R143:R147" si="0">P143+Q143</f>
        <v>3431.62</v>
      </c>
      <c r="S143" s="404">
        <f t="shared" ref="S143:S147" si="1">O135</f>
        <v>381.29111111111109</v>
      </c>
    </row>
    <row r="144" spans="14:27" hidden="1" x14ac:dyDescent="0.2">
      <c r="O144">
        <v>10</v>
      </c>
      <c r="P144" s="404">
        <v>216</v>
      </c>
      <c r="Q144" s="404">
        <f>W135</f>
        <v>3431.62</v>
      </c>
      <c r="R144" s="404">
        <f t="shared" si="0"/>
        <v>3647.62</v>
      </c>
      <c r="S144" s="404">
        <f t="shared" si="1"/>
        <v>364.762</v>
      </c>
    </row>
    <row r="145" spans="14:28" hidden="1" x14ac:dyDescent="0.2">
      <c r="O145">
        <v>11</v>
      </c>
      <c r="P145" s="404">
        <v>216</v>
      </c>
      <c r="Q145" s="404">
        <f>X136</f>
        <v>3647.62</v>
      </c>
      <c r="R145" s="404">
        <f t="shared" si="0"/>
        <v>3863.62</v>
      </c>
      <c r="S145" s="404">
        <f t="shared" si="1"/>
        <v>351.23818181818183</v>
      </c>
    </row>
    <row r="146" spans="14:28" hidden="1" x14ac:dyDescent="0.2">
      <c r="O146">
        <v>12</v>
      </c>
      <c r="P146" s="404">
        <v>216</v>
      </c>
      <c r="Q146" s="404">
        <f>Y137</f>
        <v>3863.62</v>
      </c>
      <c r="R146" s="404">
        <f t="shared" si="0"/>
        <v>4079.62</v>
      </c>
      <c r="S146" s="404">
        <f t="shared" si="1"/>
        <v>339.96833333333331</v>
      </c>
    </row>
    <row r="147" spans="14:28" hidden="1" x14ac:dyDescent="0.2">
      <c r="O147">
        <v>13</v>
      </c>
      <c r="P147" s="404">
        <v>216</v>
      </c>
      <c r="Q147" s="404">
        <f>Z138</f>
        <v>4079.62</v>
      </c>
      <c r="R147" s="404">
        <f t="shared" si="0"/>
        <v>4295.62</v>
      </c>
      <c r="S147" s="404">
        <f t="shared" si="1"/>
        <v>330.43230769230769</v>
      </c>
    </row>
    <row r="148" spans="14:28" hidden="1" x14ac:dyDescent="0.2"/>
    <row r="149" spans="14:28" hidden="1" x14ac:dyDescent="0.2"/>
    <row r="150" spans="14:28" hidden="1" x14ac:dyDescent="0.2">
      <c r="N150" s="354"/>
      <c r="O150" s="354"/>
      <c r="P150" s="354"/>
      <c r="Q150" s="354"/>
      <c r="R150" s="354"/>
      <c r="S150" s="354"/>
      <c r="T150" s="354"/>
      <c r="U150" s="354"/>
      <c r="V150" s="354"/>
      <c r="W150" s="354"/>
      <c r="X150" s="355"/>
      <c r="Y150" s="355"/>
      <c r="Z150" s="356"/>
      <c r="AA150" s="356"/>
      <c r="AB150" s="356"/>
    </row>
    <row r="151" spans="14:28" hidden="1" x14ac:dyDescent="0.2">
      <c r="N151" s="357"/>
      <c r="O151" s="402">
        <v>1</v>
      </c>
      <c r="P151" s="402">
        <v>2</v>
      </c>
      <c r="Q151" s="402">
        <v>3</v>
      </c>
      <c r="R151" s="402">
        <v>4</v>
      </c>
      <c r="S151" s="402">
        <v>5</v>
      </c>
      <c r="T151" s="402">
        <v>6</v>
      </c>
      <c r="U151" s="402">
        <v>7</v>
      </c>
      <c r="V151" s="402">
        <v>8</v>
      </c>
      <c r="W151" s="402">
        <v>9</v>
      </c>
      <c r="X151" s="403">
        <v>10</v>
      </c>
      <c r="Y151" s="403">
        <v>11</v>
      </c>
      <c r="Z151" s="399">
        <v>12</v>
      </c>
      <c r="AA151" s="399">
        <v>13</v>
      </c>
      <c r="AB151" s="356"/>
    </row>
    <row r="152" spans="14:28" hidden="1" x14ac:dyDescent="0.2">
      <c r="N152" s="400">
        <v>1</v>
      </c>
      <c r="O152" s="489">
        <f>ROUND(O127*$W$174,0)</f>
        <v>849</v>
      </c>
      <c r="P152" s="489"/>
      <c r="Q152" s="489"/>
      <c r="R152" s="489"/>
      <c r="S152" s="489"/>
      <c r="T152" s="489"/>
      <c r="U152" s="489"/>
      <c r="V152" s="489"/>
      <c r="W152" s="489"/>
      <c r="X152" s="489"/>
      <c r="Y152" s="489"/>
      <c r="Z152" s="489"/>
      <c r="AA152" s="489"/>
      <c r="AB152" s="356"/>
    </row>
    <row r="153" spans="14:28" hidden="1" x14ac:dyDescent="0.2">
      <c r="N153" s="400">
        <v>2</v>
      </c>
      <c r="O153" s="489">
        <f>P153/N153</f>
        <v>649.5</v>
      </c>
      <c r="P153" s="489">
        <f>ROUND(P128*$W$174,0)</f>
        <v>1299</v>
      </c>
      <c r="Q153" s="489"/>
      <c r="R153" s="489"/>
      <c r="S153" s="489"/>
      <c r="T153" s="489"/>
      <c r="U153" s="489"/>
      <c r="V153" s="489"/>
      <c r="W153" s="489"/>
      <c r="X153" s="489"/>
      <c r="Y153" s="489"/>
      <c r="Z153" s="489"/>
      <c r="AA153" s="489"/>
      <c r="AB153" s="356"/>
    </row>
    <row r="154" spans="14:28" hidden="1" x14ac:dyDescent="0.2">
      <c r="N154" s="400">
        <v>3</v>
      </c>
      <c r="O154" s="489">
        <f>Q154/N154</f>
        <v>526.33333333333337</v>
      </c>
      <c r="P154" s="489">
        <f>Q154/N154*P151</f>
        <v>1052.6666666666667</v>
      </c>
      <c r="Q154" s="489">
        <f>ROUND(Q129*$W$174,0)</f>
        <v>1579</v>
      </c>
      <c r="R154" s="489"/>
      <c r="S154" s="489"/>
      <c r="T154" s="489"/>
      <c r="U154" s="489"/>
      <c r="V154" s="489"/>
      <c r="W154" s="489"/>
      <c r="X154" s="489"/>
      <c r="Y154" s="489"/>
      <c r="Z154" s="489"/>
      <c r="AA154" s="489"/>
      <c r="AB154" s="356"/>
    </row>
    <row r="155" spans="14:28" hidden="1" x14ac:dyDescent="0.2">
      <c r="N155" s="400">
        <v>4</v>
      </c>
      <c r="O155" s="489">
        <f>R155/N155</f>
        <v>454</v>
      </c>
      <c r="P155" s="489">
        <f>R155/N155*P151</f>
        <v>908</v>
      </c>
      <c r="Q155" s="489">
        <f>R155/N155*Q151</f>
        <v>1362</v>
      </c>
      <c r="R155" s="489">
        <f>ROUND(R130*$W$174,0)</f>
        <v>1816</v>
      </c>
      <c r="S155" s="489"/>
      <c r="T155" s="489"/>
      <c r="U155" s="489"/>
      <c r="V155" s="489"/>
      <c r="W155" s="489"/>
      <c r="X155" s="489"/>
      <c r="Y155" s="489"/>
      <c r="Z155" s="489"/>
      <c r="AA155" s="489"/>
      <c r="AB155" s="356"/>
    </row>
    <row r="156" spans="14:28" hidden="1" x14ac:dyDescent="0.2">
      <c r="N156" s="400">
        <v>5</v>
      </c>
      <c r="O156" s="489">
        <f>S156/N156</f>
        <v>410.8</v>
      </c>
      <c r="P156" s="489">
        <f>S156/N156*P151</f>
        <v>821.6</v>
      </c>
      <c r="Q156" s="489">
        <f>S156/N156*Q151</f>
        <v>1232.4000000000001</v>
      </c>
      <c r="R156" s="489">
        <f>S156/N156*R151</f>
        <v>1643.2</v>
      </c>
      <c r="S156" s="489">
        <f>ROUND(S131*$W$174,0)</f>
        <v>2054</v>
      </c>
      <c r="T156" s="489"/>
      <c r="U156" s="489"/>
      <c r="V156" s="489"/>
      <c r="W156" s="489"/>
      <c r="X156" s="489"/>
      <c r="Y156" s="489"/>
      <c r="Z156" s="489"/>
      <c r="AA156" s="489"/>
      <c r="AB156" s="356"/>
    </row>
    <row r="157" spans="14:28" hidden="1" x14ac:dyDescent="0.2">
      <c r="N157" s="400">
        <v>6</v>
      </c>
      <c r="O157" s="489">
        <f>T157/N157</f>
        <v>371.16666666666669</v>
      </c>
      <c r="P157" s="489">
        <f>T157/N157*P151</f>
        <v>742.33333333333337</v>
      </c>
      <c r="Q157" s="489">
        <f>T157/N157*Q151</f>
        <v>1113.5</v>
      </c>
      <c r="R157" s="489">
        <f>T157/N157*R151</f>
        <v>1484.6666666666667</v>
      </c>
      <c r="S157" s="489">
        <f>T157/N157*S151</f>
        <v>1855.8333333333335</v>
      </c>
      <c r="T157" s="489">
        <f>S156+P167</f>
        <v>2227</v>
      </c>
      <c r="U157" s="489"/>
      <c r="V157" s="489"/>
      <c r="W157" s="489"/>
      <c r="X157" s="489"/>
      <c r="Y157" s="489"/>
      <c r="Z157" s="489"/>
      <c r="AA157" s="489"/>
      <c r="AB157" s="356"/>
    </row>
    <row r="158" spans="14:28" hidden="1" x14ac:dyDescent="0.2">
      <c r="N158" s="400">
        <v>7</v>
      </c>
      <c r="O158" s="489">
        <f>U158/N158</f>
        <v>342.85714285714283</v>
      </c>
      <c r="P158" s="489">
        <f>U158/N158*P151</f>
        <v>685.71428571428567</v>
      </c>
      <c r="Q158" s="489">
        <f>U158/N158*Q151</f>
        <v>1028.5714285714284</v>
      </c>
      <c r="R158" s="489">
        <f>U158/N158*R151</f>
        <v>1371.4285714285713</v>
      </c>
      <c r="S158" s="489">
        <f>U158/N158*S151</f>
        <v>1714.2857142857142</v>
      </c>
      <c r="T158" s="489">
        <f t="shared" ref="T158:Y164" si="2">T133*$W$174</f>
        <v>2056.8822857142854</v>
      </c>
      <c r="U158" s="489">
        <f>T157+P167</f>
        <v>2400</v>
      </c>
      <c r="V158" s="489"/>
      <c r="W158" s="489"/>
      <c r="X158" s="489"/>
      <c r="Y158" s="489"/>
      <c r="Z158" s="489"/>
      <c r="AA158" s="489"/>
      <c r="AB158" s="356"/>
    </row>
    <row r="159" spans="14:28" hidden="1" x14ac:dyDescent="0.2">
      <c r="N159" s="400">
        <v>8</v>
      </c>
      <c r="O159" s="489">
        <f>V159/N159</f>
        <v>321.625</v>
      </c>
      <c r="P159" s="489">
        <f>V159/N159*P151</f>
        <v>643.25</v>
      </c>
      <c r="Q159" s="489">
        <f>V159/N159*Q151</f>
        <v>964.875</v>
      </c>
      <c r="R159" s="489">
        <f>V159/N159*R151</f>
        <v>1286.5</v>
      </c>
      <c r="S159" s="489">
        <f>V159/N159*S151</f>
        <v>1608.125</v>
      </c>
      <c r="T159" s="489">
        <f t="shared" si="2"/>
        <v>1929.3720000000003</v>
      </c>
      <c r="U159" s="489">
        <f t="shared" si="2"/>
        <v>2250.9340000000002</v>
      </c>
      <c r="V159" s="489">
        <f>U158+P167</f>
        <v>2573</v>
      </c>
      <c r="W159" s="489"/>
      <c r="X159" s="489"/>
      <c r="Y159" s="489"/>
      <c r="Z159" s="489"/>
      <c r="AA159" s="489"/>
      <c r="AB159" s="356"/>
    </row>
    <row r="160" spans="14:28" hidden="1" x14ac:dyDescent="0.2">
      <c r="N160" s="401">
        <v>9</v>
      </c>
      <c r="O160" s="489">
        <f>W160/N160</f>
        <v>305.11111111111109</v>
      </c>
      <c r="P160" s="489">
        <f>W160/N160*P151</f>
        <v>610.22222222222217</v>
      </c>
      <c r="Q160" s="489">
        <f>W160/N160*Q151</f>
        <v>915.33333333333326</v>
      </c>
      <c r="R160" s="489">
        <f>W160/N160*R151</f>
        <v>1220.4444444444443</v>
      </c>
      <c r="S160" s="489">
        <f>W160/N160*S151</f>
        <v>1525.5555555555554</v>
      </c>
      <c r="T160" s="489">
        <f t="shared" si="2"/>
        <v>1830.1973333333333</v>
      </c>
      <c r="U160" s="489">
        <f t="shared" si="2"/>
        <v>2135.230222222222</v>
      </c>
      <c r="V160" s="489">
        <f t="shared" si="2"/>
        <v>2440.2631111111109</v>
      </c>
      <c r="W160" s="489">
        <f>V159+P167</f>
        <v>2746</v>
      </c>
      <c r="X160" s="489"/>
      <c r="Y160" s="489"/>
      <c r="Z160" s="489"/>
      <c r="AA160" s="489"/>
      <c r="AB160" s="356"/>
    </row>
    <row r="161" spans="14:28" hidden="1" x14ac:dyDescent="0.2">
      <c r="N161" s="401">
        <v>10</v>
      </c>
      <c r="O161" s="489">
        <f>X161/N161</f>
        <v>291.89999999999998</v>
      </c>
      <c r="P161" s="489">
        <f>X161/N161*P151</f>
        <v>583.79999999999995</v>
      </c>
      <c r="Q161" s="489">
        <f>X161/N161*Q151</f>
        <v>875.69999999999993</v>
      </c>
      <c r="R161" s="489">
        <f>X161/N161*R151</f>
        <v>1167.5999999999999</v>
      </c>
      <c r="S161" s="489">
        <f>X161/N161*S151</f>
        <v>1459.5</v>
      </c>
      <c r="T161" s="489">
        <f t="shared" si="2"/>
        <v>1750.8576000000003</v>
      </c>
      <c r="U161" s="489">
        <f t="shared" si="2"/>
        <v>2042.6671999999999</v>
      </c>
      <c r="V161" s="489">
        <f t="shared" si="2"/>
        <v>2334.4767999999999</v>
      </c>
      <c r="W161" s="489">
        <f t="shared" si="2"/>
        <v>2626.2864000000004</v>
      </c>
      <c r="X161" s="489">
        <f>W160+P167</f>
        <v>2919</v>
      </c>
      <c r="Y161" s="489"/>
      <c r="Z161" s="489"/>
      <c r="AA161" s="489"/>
      <c r="AB161" s="356"/>
    </row>
    <row r="162" spans="14:28" hidden="1" x14ac:dyDescent="0.2">
      <c r="N162" s="401">
        <v>11</v>
      </c>
      <c r="O162" s="489">
        <f>Y162/N162</f>
        <v>281.09090909090907</v>
      </c>
      <c r="P162" s="489">
        <f>Y162/N162*P151</f>
        <v>562.18181818181813</v>
      </c>
      <c r="Q162" s="489">
        <f>Y162/N162*Q151</f>
        <v>843.27272727272725</v>
      </c>
      <c r="R162" s="489">
        <f>Y162/N162*R151</f>
        <v>1124.3636363636363</v>
      </c>
      <c r="S162" s="489">
        <f>Y162/N162*S151</f>
        <v>1405.4545454545453</v>
      </c>
      <c r="T162" s="489">
        <f t="shared" si="2"/>
        <v>1685.9432727272729</v>
      </c>
      <c r="U162" s="489">
        <f t="shared" si="2"/>
        <v>1966.9338181818182</v>
      </c>
      <c r="V162" s="489">
        <f t="shared" si="2"/>
        <v>2247.924363636364</v>
      </c>
      <c r="W162" s="489">
        <f t="shared" si="2"/>
        <v>2528.9149090909095</v>
      </c>
      <c r="X162" s="489">
        <f t="shared" si="2"/>
        <v>2809.9054545454546</v>
      </c>
      <c r="Y162" s="489">
        <f>X161+P167</f>
        <v>3092</v>
      </c>
      <c r="Z162" s="489"/>
      <c r="AA162" s="489"/>
      <c r="AB162" s="356"/>
    </row>
    <row r="163" spans="14:28" hidden="1" x14ac:dyDescent="0.2">
      <c r="N163" s="401">
        <v>12</v>
      </c>
      <c r="O163" s="489">
        <f>Z163/N163</f>
        <v>272.08333333333331</v>
      </c>
      <c r="P163" s="489">
        <f>Z163/N163*P151</f>
        <v>544.16666666666663</v>
      </c>
      <c r="Q163" s="489">
        <f>Z163/N163*Q151</f>
        <v>816.25</v>
      </c>
      <c r="R163" s="489">
        <f>Z163/N163*R151</f>
        <v>1088.3333333333333</v>
      </c>
      <c r="S163" s="489">
        <f>Z163/N163*S151</f>
        <v>1360.4166666666665</v>
      </c>
      <c r="T163" s="489">
        <f t="shared" si="2"/>
        <v>1631.848</v>
      </c>
      <c r="U163" s="489">
        <f t="shared" si="2"/>
        <v>1903.8226666666667</v>
      </c>
      <c r="V163" s="489">
        <f t="shared" si="2"/>
        <v>2175.7973333333334</v>
      </c>
      <c r="W163" s="489">
        <f t="shared" si="2"/>
        <v>2447.7719999999999</v>
      </c>
      <c r="X163" s="489">
        <f t="shared" si="2"/>
        <v>2719.7466666666664</v>
      </c>
      <c r="Y163" s="489">
        <f>Y138*$W$174</f>
        <v>2991.721333333333</v>
      </c>
      <c r="Z163" s="489">
        <f>Y162+P167</f>
        <v>3265</v>
      </c>
      <c r="AA163" s="489"/>
      <c r="AB163" s="356"/>
    </row>
    <row r="164" spans="14:28" hidden="1" x14ac:dyDescent="0.2">
      <c r="N164" s="401">
        <v>13</v>
      </c>
      <c r="O164" s="489">
        <f>AA164/N164</f>
        <v>264.46153846153845</v>
      </c>
      <c r="P164" s="489">
        <f>AA164/N164*P151</f>
        <v>528.92307692307691</v>
      </c>
      <c r="Q164" s="489">
        <f>AA164/N164*Q151</f>
        <v>793.38461538461536</v>
      </c>
      <c r="R164" s="489">
        <f>AA164/N164*R151</f>
        <v>1057.8461538461538</v>
      </c>
      <c r="S164" s="489">
        <f>AA164/N164*S151</f>
        <v>1322.3076923076924</v>
      </c>
      <c r="T164" s="489">
        <f t="shared" si="2"/>
        <v>1586.0750769230772</v>
      </c>
      <c r="U164" s="489">
        <f t="shared" si="2"/>
        <v>1850.4209230769229</v>
      </c>
      <c r="V164" s="489">
        <f t="shared" si="2"/>
        <v>2114.7667692307691</v>
      </c>
      <c r="W164" s="489">
        <f t="shared" si="2"/>
        <v>2379.1126153846158</v>
      </c>
      <c r="X164" s="489">
        <f t="shared" si="2"/>
        <v>2643.4584615384615</v>
      </c>
      <c r="Y164" s="489">
        <f t="shared" si="2"/>
        <v>2907.8043076923077</v>
      </c>
      <c r="Z164" s="489">
        <f>Z139*$W$174</f>
        <v>3172.1501538461544</v>
      </c>
      <c r="AA164" s="489">
        <f>Z163+P167</f>
        <v>3438</v>
      </c>
      <c r="AB164" s="356"/>
    </row>
    <row r="165" spans="14:28" hidden="1" x14ac:dyDescent="0.2">
      <c r="N165" s="356"/>
      <c r="O165" s="356"/>
      <c r="P165" s="356"/>
      <c r="Q165" s="356"/>
      <c r="R165" s="356"/>
      <c r="S165" s="356"/>
      <c r="T165" s="356"/>
      <c r="U165" s="356"/>
      <c r="V165" s="356"/>
      <c r="W165" s="356"/>
      <c r="X165" s="356"/>
      <c r="Y165" s="356"/>
      <c r="Z165" s="356"/>
      <c r="AA165" s="356"/>
      <c r="AB165" s="356"/>
    </row>
    <row r="166" spans="14:28" hidden="1" x14ac:dyDescent="0.2">
      <c r="N166" s="356"/>
      <c r="O166" s="356" t="s">
        <v>66</v>
      </c>
      <c r="P166" s="356" t="s">
        <v>67</v>
      </c>
      <c r="Q166" s="356"/>
      <c r="R166" s="356" t="s">
        <v>68</v>
      </c>
      <c r="S166" s="356" t="s">
        <v>69</v>
      </c>
      <c r="T166" s="356"/>
      <c r="U166" s="356"/>
      <c r="V166" s="356"/>
      <c r="W166" s="356"/>
      <c r="X166" s="356"/>
      <c r="Y166" s="356"/>
      <c r="Z166" s="356"/>
      <c r="AA166" s="356"/>
      <c r="AB166" s="356"/>
    </row>
    <row r="167" spans="14:28" hidden="1" x14ac:dyDescent="0.2">
      <c r="N167" s="356"/>
      <c r="O167" s="399">
        <v>8</v>
      </c>
      <c r="P167" s="490">
        <f>ROUND(P142*$W$174,0)</f>
        <v>173</v>
      </c>
      <c r="Q167" s="356">
        <f>U158</f>
        <v>2400</v>
      </c>
      <c r="R167" s="356">
        <f>P167+Q167</f>
        <v>2573</v>
      </c>
      <c r="S167" s="356">
        <f>O159</f>
        <v>321.625</v>
      </c>
      <c r="T167" s="356"/>
      <c r="U167" s="356"/>
      <c r="V167" s="356"/>
      <c r="W167" s="356"/>
      <c r="X167" s="356"/>
      <c r="Y167" s="356"/>
      <c r="Z167" s="356"/>
      <c r="AA167" s="356"/>
      <c r="AB167" s="356"/>
    </row>
    <row r="168" spans="14:28" hidden="1" x14ac:dyDescent="0.2">
      <c r="N168" s="356"/>
      <c r="O168" s="399">
        <v>9</v>
      </c>
      <c r="P168" s="490">
        <f t="shared" ref="P168:P171" si="3">ROUND(P143*$W$174,0)</f>
        <v>173</v>
      </c>
      <c r="Q168" s="356">
        <f>V159</f>
        <v>2573</v>
      </c>
      <c r="R168" s="356">
        <f t="shared" ref="R168:R172" si="4">P168+Q168</f>
        <v>2746</v>
      </c>
      <c r="S168" s="356">
        <f>O160</f>
        <v>305.11111111111109</v>
      </c>
      <c r="T168" s="356"/>
      <c r="U168" s="356"/>
      <c r="V168" s="356"/>
      <c r="W168" s="356"/>
      <c r="X168" s="356"/>
      <c r="Y168" s="356"/>
      <c r="Z168" s="356"/>
      <c r="AA168" s="356"/>
      <c r="AB168" s="356"/>
    </row>
    <row r="169" spans="14:28" hidden="1" x14ac:dyDescent="0.2">
      <c r="N169" s="356"/>
      <c r="O169" s="399">
        <v>10</v>
      </c>
      <c r="P169" s="490">
        <f t="shared" si="3"/>
        <v>173</v>
      </c>
      <c r="Q169" s="356">
        <f>W160</f>
        <v>2746</v>
      </c>
      <c r="R169" s="356">
        <f t="shared" si="4"/>
        <v>2919</v>
      </c>
      <c r="S169" s="356">
        <f>O161</f>
        <v>291.89999999999998</v>
      </c>
      <c r="T169" s="356"/>
      <c r="U169" s="356"/>
      <c r="V169" s="356"/>
      <c r="W169" s="356"/>
      <c r="X169" s="356"/>
      <c r="Y169" s="356"/>
      <c r="Z169" s="356"/>
      <c r="AA169" s="356"/>
      <c r="AB169" s="356"/>
    </row>
    <row r="170" spans="14:28" hidden="1" x14ac:dyDescent="0.2">
      <c r="N170" s="356"/>
      <c r="O170" s="399">
        <v>11</v>
      </c>
      <c r="P170" s="490">
        <f t="shared" si="3"/>
        <v>173</v>
      </c>
      <c r="Q170" s="356">
        <f>X161</f>
        <v>2919</v>
      </c>
      <c r="R170" s="356">
        <f t="shared" si="4"/>
        <v>3092</v>
      </c>
      <c r="S170" s="356">
        <f t="shared" ref="S170:S172" si="5">O162</f>
        <v>281.09090909090907</v>
      </c>
      <c r="T170" s="356"/>
      <c r="U170" s="356"/>
      <c r="V170" s="356"/>
      <c r="W170" s="356"/>
      <c r="X170" s="356"/>
      <c r="Y170" s="356"/>
      <c r="Z170" s="356"/>
      <c r="AA170" s="356"/>
      <c r="AB170" s="356"/>
    </row>
    <row r="171" spans="14:28" hidden="1" x14ac:dyDescent="0.2">
      <c r="N171" s="356"/>
      <c r="O171" s="399">
        <v>12</v>
      </c>
      <c r="P171" s="490">
        <f t="shared" si="3"/>
        <v>173</v>
      </c>
      <c r="Q171" s="356">
        <f>Y162</f>
        <v>3092</v>
      </c>
      <c r="R171" s="356">
        <f t="shared" si="4"/>
        <v>3265</v>
      </c>
      <c r="S171" s="356">
        <f t="shared" si="5"/>
        <v>272.08333333333331</v>
      </c>
      <c r="T171" s="356"/>
      <c r="U171" s="356"/>
      <c r="V171" s="356"/>
      <c r="W171" s="356"/>
      <c r="X171" s="356"/>
      <c r="Y171" s="356"/>
      <c r="Z171" s="356"/>
      <c r="AA171" s="356"/>
      <c r="AB171" s="356"/>
    </row>
    <row r="172" spans="14:28" hidden="1" x14ac:dyDescent="0.2">
      <c r="N172" s="356"/>
      <c r="O172" s="399">
        <v>13</v>
      </c>
      <c r="P172" s="490">
        <f>ROUND(P147*$W$174,0)</f>
        <v>173</v>
      </c>
      <c r="Q172" s="356">
        <f>Z163</f>
        <v>3265</v>
      </c>
      <c r="R172" s="356">
        <f t="shared" si="4"/>
        <v>3438</v>
      </c>
      <c r="S172" s="356">
        <f t="shared" si="5"/>
        <v>264.46153846153845</v>
      </c>
      <c r="T172" s="356"/>
      <c r="U172" s="356"/>
      <c r="V172" s="397" t="s">
        <v>367</v>
      </c>
      <c r="W172" s="398">
        <f>1-20%</f>
        <v>0.8</v>
      </c>
      <c r="X172" s="356"/>
      <c r="Y172" s="356"/>
      <c r="Z172" s="356"/>
      <c r="AA172" s="356"/>
      <c r="AB172" s="356"/>
    </row>
    <row r="173" spans="14:28" hidden="1" x14ac:dyDescent="0.2">
      <c r="N173" s="356"/>
      <c r="O173" s="356"/>
      <c r="P173" s="356"/>
      <c r="Q173" s="356"/>
      <c r="R173" s="356"/>
      <c r="S173" s="356"/>
      <c r="T173" s="356"/>
      <c r="U173" s="356"/>
      <c r="V173" s="356"/>
      <c r="W173" s="356"/>
      <c r="X173" s="356"/>
      <c r="Y173" s="356"/>
      <c r="Z173" s="356"/>
      <c r="AA173" s="356"/>
      <c r="AB173" s="356"/>
    </row>
    <row r="174" spans="14:28" hidden="1" x14ac:dyDescent="0.2">
      <c r="N174" s="356"/>
      <c r="O174" s="356"/>
      <c r="P174" s="356"/>
      <c r="Q174" s="356"/>
      <c r="R174" s="356"/>
      <c r="S174" s="356"/>
      <c r="T174" s="356"/>
      <c r="U174" s="356"/>
      <c r="V174" s="397" t="s">
        <v>367</v>
      </c>
      <c r="W174" s="398">
        <f>1-20%</f>
        <v>0.8</v>
      </c>
      <c r="X174" s="356"/>
      <c r="Y174" s="356"/>
      <c r="Z174" s="356"/>
      <c r="AA174" s="356"/>
      <c r="AB174" s="356"/>
    </row>
    <row r="175" spans="14:28" ht="14.25" hidden="1" x14ac:dyDescent="0.2">
      <c r="N175" s="208"/>
      <c r="O175" s="208"/>
      <c r="P175" s="208"/>
      <c r="Q175" s="208"/>
      <c r="R175" s="208"/>
      <c r="S175" s="208"/>
      <c r="T175" s="208"/>
      <c r="U175" s="208"/>
      <c r="V175" s="208"/>
      <c r="W175" s="208"/>
      <c r="X175" s="208"/>
      <c r="Y175" s="208"/>
      <c r="Z175" s="208"/>
      <c r="AA175" s="208"/>
      <c r="AB175" s="208"/>
    </row>
    <row r="176" spans="14:28"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sheetData>
  <mergeCells count="37">
    <mergeCell ref="A102:C102"/>
    <mergeCell ref="E102:F102"/>
    <mergeCell ref="B90:E90"/>
    <mergeCell ref="B91:E91"/>
    <mergeCell ref="E99:F99"/>
    <mergeCell ref="A100:C100"/>
    <mergeCell ref="E100:F100"/>
    <mergeCell ref="A101:C101"/>
    <mergeCell ref="E101:F101"/>
    <mergeCell ref="B48:E48"/>
    <mergeCell ref="B52:E52"/>
    <mergeCell ref="D79:E79"/>
    <mergeCell ref="B54:E54"/>
    <mergeCell ref="B58:E58"/>
    <mergeCell ref="B59:E59"/>
    <mergeCell ref="D68:E68"/>
    <mergeCell ref="D69:E69"/>
    <mergeCell ref="D71:E71"/>
    <mergeCell ref="D73:E73"/>
    <mergeCell ref="D75:E75"/>
    <mergeCell ref="D77:E77"/>
    <mergeCell ref="A1:I1"/>
    <mergeCell ref="A2:I2"/>
    <mergeCell ref="A3:I3"/>
    <mergeCell ref="A118:Q121"/>
    <mergeCell ref="B35:E35"/>
    <mergeCell ref="A4:I4"/>
    <mergeCell ref="C6:E6"/>
    <mergeCell ref="A8:D8"/>
    <mergeCell ref="B34:E34"/>
    <mergeCell ref="B53:E53"/>
    <mergeCell ref="B36:E36"/>
    <mergeCell ref="B40:E40"/>
    <mergeCell ref="B41:E41"/>
    <mergeCell ref="B42:E42"/>
    <mergeCell ref="B46:E46"/>
    <mergeCell ref="B47:E47"/>
  </mergeCells>
  <pageMargins left="0.78740157480314965" right="0.47244094488188981" top="0.70866141732283472" bottom="0.59055118110236227" header="0.39370078740157483" footer="0.35433070866141736"/>
  <pageSetup paperSize="9" fitToHeight="0" orientation="portrait" r:id="rId1"/>
  <headerFooter alignWithMargins="0"/>
  <rowBreaks count="1" manualBreakCount="1">
    <brk id="61" max="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Z249"/>
  <sheetViews>
    <sheetView showGridLines="0" zoomScaleNormal="100" zoomScaleSheetLayoutView="100" workbookViewId="0"/>
  </sheetViews>
  <sheetFormatPr baseColWidth="10" defaultColWidth="11.5703125" defaultRowHeight="12.75" outlineLevelCol="1" x14ac:dyDescent="0.2"/>
  <cols>
    <col min="1" max="1" width="7.85546875" customWidth="1"/>
    <col min="2" max="5" width="11.7109375" customWidth="1"/>
    <col min="6" max="6" width="12.42578125" customWidth="1"/>
    <col min="7" max="7" width="2.85546875" customWidth="1"/>
    <col min="8" max="8" width="21.28515625" customWidth="1"/>
    <col min="9" max="9" width="2.140625" customWidth="1"/>
    <col min="10" max="10" width="21.28515625" customWidth="1"/>
    <col min="11" max="11" width="2.140625" customWidth="1"/>
    <col min="12" max="12" width="21.28515625" customWidth="1"/>
    <col min="13" max="13" width="2.140625" customWidth="1"/>
    <col min="14" max="14" width="21.28515625" customWidth="1"/>
    <col min="15" max="15" width="2.140625" customWidth="1"/>
    <col min="16" max="16" width="21.28515625" customWidth="1"/>
    <col min="17" max="17" width="2.140625" customWidth="1"/>
    <col min="18" max="18" width="21.28515625" customWidth="1"/>
    <col min="19" max="19" width="2.140625" customWidth="1"/>
    <col min="20" max="20" width="21.28515625" hidden="1" customWidth="1" outlineLevel="1"/>
    <col min="21" max="21" width="2.140625" hidden="1" customWidth="1" outlineLevel="1"/>
    <col min="22" max="22" width="21.28515625" hidden="1" customWidth="1" outlineLevel="1"/>
    <col min="23" max="23" width="2.140625" hidden="1" customWidth="1" outlineLevel="1"/>
    <col min="24" max="24" width="21.28515625" hidden="1" customWidth="1" outlineLevel="1"/>
    <col min="25" max="25" width="2.140625" hidden="1" customWidth="1" outlineLevel="1"/>
    <col min="26" max="26" width="21.28515625" hidden="1" customWidth="1" outlineLevel="1"/>
    <col min="27" max="27" width="2.140625" hidden="1" customWidth="1" outlineLevel="1"/>
    <col min="28" max="28" width="21.28515625" customWidth="1" collapsed="1"/>
    <col min="29" max="29" width="16.7109375" hidden="1" customWidth="1"/>
    <col min="30" max="30" width="1.7109375" hidden="1" customWidth="1"/>
    <col min="31" max="31" width="7.140625" hidden="1" customWidth="1"/>
    <col min="32" max="32" width="6.140625" hidden="1" customWidth="1"/>
    <col min="33" max="33" width="9.7109375" hidden="1" customWidth="1"/>
    <col min="34" max="45" width="8.85546875" hidden="1" customWidth="1"/>
    <col min="46" max="48" width="8" hidden="1" customWidth="1"/>
    <col min="49" max="52" width="11.5703125" hidden="1" customWidth="1"/>
  </cols>
  <sheetData>
    <row r="1" spans="1:46" ht="27.75" customHeight="1" x14ac:dyDescent="0.3">
      <c r="A1" s="417" t="s">
        <v>372</v>
      </c>
      <c r="B1" s="418"/>
      <c r="C1" s="418"/>
      <c r="D1" s="419"/>
      <c r="E1" s="419"/>
      <c r="F1" s="419"/>
      <c r="G1" s="419"/>
      <c r="H1" s="419"/>
      <c r="I1" s="419"/>
      <c r="J1" s="419"/>
      <c r="K1" s="419"/>
      <c r="L1" s="419"/>
      <c r="M1" s="419"/>
      <c r="N1" s="419"/>
      <c r="O1" s="419"/>
      <c r="P1" s="419"/>
      <c r="Q1" s="419"/>
      <c r="R1" s="419"/>
      <c r="S1" s="419"/>
      <c r="T1" s="419"/>
      <c r="U1" s="419"/>
      <c r="V1" s="419"/>
      <c r="W1" s="419"/>
      <c r="X1" s="419"/>
      <c r="Y1" s="419"/>
      <c r="Z1" s="419"/>
      <c r="AA1" s="419"/>
      <c r="AB1" s="420"/>
      <c r="AC1" s="256"/>
      <c r="AD1" s="256"/>
      <c r="AE1" s="268"/>
      <c r="AF1" s="257"/>
      <c r="AG1" s="272"/>
      <c r="AH1" s="272"/>
      <c r="AI1" s="272"/>
      <c r="AJ1" s="272"/>
      <c r="AK1" s="272"/>
      <c r="AL1" s="272"/>
      <c r="AM1" s="272"/>
      <c r="AN1" s="272"/>
      <c r="AO1" s="272"/>
      <c r="AP1" s="272"/>
      <c r="AQ1" s="257"/>
      <c r="AR1" s="257"/>
      <c r="AS1" s="257"/>
      <c r="AT1" s="257"/>
    </row>
    <row r="2" spans="1:46" ht="14.25" customHeight="1" x14ac:dyDescent="0.2">
      <c r="A2" s="616" t="s">
        <v>373</v>
      </c>
      <c r="B2" s="617"/>
      <c r="C2" s="617"/>
      <c r="D2" s="617"/>
      <c r="E2" s="617"/>
      <c r="F2" s="617"/>
      <c r="G2" s="617"/>
      <c r="H2" s="617"/>
      <c r="I2" s="617"/>
      <c r="J2" s="617"/>
      <c r="K2" s="617"/>
      <c r="L2" s="617"/>
      <c r="M2" s="617"/>
      <c r="N2" s="617"/>
      <c r="O2" s="617"/>
      <c r="P2" s="617"/>
      <c r="Q2" s="421"/>
      <c r="R2" s="421"/>
      <c r="S2" s="421"/>
      <c r="T2" s="421"/>
      <c r="U2" s="421"/>
      <c r="V2" s="421"/>
      <c r="W2" s="421"/>
      <c r="X2" s="421"/>
      <c r="Y2" s="421"/>
      <c r="Z2" s="421"/>
      <c r="AA2" s="421"/>
      <c r="AB2" s="422"/>
      <c r="AC2" s="256"/>
      <c r="AD2" s="256"/>
      <c r="AE2" s="268"/>
      <c r="AF2" s="270"/>
      <c r="AG2" s="273"/>
      <c r="AH2" s="344"/>
      <c r="AI2" s="273"/>
      <c r="AJ2" s="273"/>
      <c r="AK2" s="273"/>
      <c r="AL2" s="273"/>
      <c r="AM2" s="273"/>
      <c r="AN2" s="273"/>
      <c r="AO2" s="273"/>
      <c r="AP2" s="273"/>
      <c r="AQ2" s="257"/>
      <c r="AR2" s="257"/>
      <c r="AS2" s="257"/>
      <c r="AT2" s="257"/>
    </row>
    <row r="3" spans="1:46" ht="6.95" customHeight="1" x14ac:dyDescent="0.2">
      <c r="A3" s="618"/>
      <c r="B3" s="619"/>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20"/>
      <c r="AC3" s="256"/>
      <c r="AD3" s="256"/>
      <c r="AE3" s="268"/>
      <c r="AF3" s="271"/>
      <c r="AG3" s="273"/>
      <c r="AH3" s="345"/>
      <c r="AI3" s="273"/>
      <c r="AJ3" s="273"/>
      <c r="AK3" s="273"/>
      <c r="AL3" s="273"/>
      <c r="AM3" s="273"/>
      <c r="AN3" s="273"/>
      <c r="AO3" s="273"/>
      <c r="AP3" s="273"/>
      <c r="AQ3" s="257"/>
      <c r="AR3" s="257"/>
      <c r="AS3" s="257"/>
      <c r="AT3" s="257"/>
    </row>
    <row r="4" spans="1:46" ht="14.25" x14ac:dyDescent="0.2">
      <c r="A4" s="289" t="s">
        <v>285</v>
      </c>
      <c r="B4" s="289"/>
      <c r="C4" s="289"/>
      <c r="D4" s="289"/>
      <c r="E4" s="289"/>
      <c r="F4" s="289"/>
      <c r="G4" s="289"/>
      <c r="H4" s="289"/>
      <c r="I4" s="289"/>
      <c r="J4" s="289"/>
      <c r="K4" s="289"/>
      <c r="L4" s="289"/>
      <c r="M4" s="289"/>
      <c r="N4" s="289"/>
      <c r="O4" s="283"/>
      <c r="P4" s="283"/>
      <c r="Q4" s="283"/>
      <c r="R4" s="283"/>
      <c r="S4" s="283"/>
      <c r="T4" s="283"/>
      <c r="U4" s="283"/>
      <c r="V4" s="283"/>
      <c r="W4" s="283"/>
      <c r="X4" s="283"/>
      <c r="Y4" s="283"/>
      <c r="Z4" s="283"/>
      <c r="AA4" s="283"/>
      <c r="AB4" s="283"/>
      <c r="AC4" s="256"/>
      <c r="AD4" s="256"/>
      <c r="AE4" s="268"/>
      <c r="AF4" s="271"/>
      <c r="AG4" s="273"/>
      <c r="AH4" s="345"/>
      <c r="AI4" s="273"/>
      <c r="AJ4" s="273"/>
      <c r="AK4" s="273"/>
      <c r="AL4" s="273"/>
      <c r="AM4" s="273"/>
      <c r="AN4" s="273"/>
      <c r="AO4" s="273"/>
      <c r="AP4" s="273"/>
      <c r="AQ4" s="257"/>
      <c r="AR4" s="257"/>
      <c r="AS4" s="257"/>
      <c r="AT4" s="257"/>
    </row>
    <row r="5" spans="1:46" s="261" customFormat="1" ht="14.25" x14ac:dyDescent="0.2">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E5" s="269"/>
      <c r="AF5" s="271"/>
      <c r="AG5" s="273"/>
      <c r="AH5" s="345"/>
      <c r="AI5" s="273"/>
      <c r="AJ5" s="273"/>
      <c r="AK5" s="273"/>
      <c r="AL5" s="273"/>
      <c r="AM5" s="273"/>
      <c r="AN5" s="273"/>
      <c r="AO5" s="273"/>
      <c r="AP5" s="273"/>
      <c r="AQ5" s="257"/>
      <c r="AR5" s="257"/>
      <c r="AS5" s="263"/>
      <c r="AT5" s="263"/>
    </row>
    <row r="6" spans="1:46" ht="14.25" x14ac:dyDescent="0.2">
      <c r="A6" s="260"/>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68"/>
      <c r="AF6" s="271"/>
      <c r="AG6" s="273"/>
      <c r="AH6" s="344"/>
      <c r="AI6" s="273"/>
      <c r="AJ6" s="273"/>
      <c r="AK6" s="273"/>
      <c r="AL6" s="273"/>
      <c r="AM6" s="273"/>
      <c r="AN6" s="273"/>
      <c r="AO6" s="273"/>
      <c r="AP6" s="273"/>
      <c r="AQ6" s="257"/>
      <c r="AR6" s="257"/>
      <c r="AS6" s="257"/>
      <c r="AT6" s="257"/>
    </row>
    <row r="7" spans="1:46" ht="16.899999999999999" customHeight="1" x14ac:dyDescent="0.25">
      <c r="A7" s="291" t="s">
        <v>51</v>
      </c>
      <c r="B7" s="292"/>
      <c r="C7" s="575">
        <f>Gesuch!E90</f>
        <v>0</v>
      </c>
      <c r="D7" s="575"/>
      <c r="E7" s="292"/>
      <c r="F7" s="293" t="s">
        <v>213</v>
      </c>
      <c r="G7" s="293"/>
      <c r="H7" s="478" t="str">
        <f>SUBSTITUTE(GS_NAME &amp; " " &amp; GS_VORNAME,"&lt;", "")</f>
        <v xml:space="preserve"> </v>
      </c>
      <c r="I7" s="255"/>
      <c r="J7" s="479" t="str">
        <f>IF(Gesuch!C67&lt;&gt;"",Gesuch!C67&amp;" "&amp;Gesuch!L67,IF(Gesuch!A73&lt;&gt;"",Gesuch!A73&amp;" "&amp;Gesuch!G73,""))</f>
        <v/>
      </c>
      <c r="K7" s="255"/>
      <c r="L7" s="479" t="str">
        <f>IF(Gesuch!C67&lt;&gt;"",IF(Gesuch!A73="","",Gesuch!A73&amp;" "&amp;Gesuch!G73),IF(Gesuch!A74="","",Gesuch!A74&amp;" "&amp;Gesuch!G74))</f>
        <v/>
      </c>
      <c r="M7" s="255"/>
      <c r="N7" s="479" t="str">
        <f>IF(Gesuch!C67&lt;&gt;"",IF(Gesuch!A74="","",Gesuch!A74&amp;" "&amp;Gesuch!G74),IF(Gesuch!A75="","",Gesuch!A75&amp;" "&amp;Gesuch!G75))</f>
        <v/>
      </c>
      <c r="O7" s="255"/>
      <c r="P7" s="479" t="str">
        <f>IF(Gesuch!C67&lt;&gt;"",IF(Gesuch!A75="","",Gesuch!A75&amp;" "&amp;Gesuch!G75),IF(Gesuch!A76="","",Gesuch!A76&amp;" "&amp;Gesuch!G76))</f>
        <v/>
      </c>
      <c r="Q7" s="255"/>
      <c r="R7" s="479" t="str">
        <f>IF(Gesuch!C67&lt;&gt;"",IF(Gesuch!A76="","",Gesuch!A76&amp;" "&amp;Gesuch!G76),IF(Gesuch!A77="","",Gesuch!A77&amp;" "&amp;Gesuch!G77))</f>
        <v/>
      </c>
      <c r="S7" s="255"/>
      <c r="T7" s="479" t="str">
        <f>IF(Gesuch!C67&lt;&gt;"",IF(Gesuch!A77="","",Gesuch!A77&amp;" "&amp;Gesuch!G77),IF(Gesuch!A78="","",Gesuch!A78&amp;" "&amp;Gesuch!G78))</f>
        <v/>
      </c>
      <c r="U7" s="255"/>
      <c r="V7" s="479" t="str">
        <f>IF(Gesuch!C67&lt;&gt;"",IF(Gesuch!A78="","",Gesuch!A78&amp;" "&amp;Gesuch!G78),IF(Gesuch!A79="","",Gesuch!A79&amp;" "&amp;Gesuch!G79))</f>
        <v/>
      </c>
      <c r="W7" s="255"/>
      <c r="X7" s="479" t="s">
        <v>264</v>
      </c>
      <c r="Y7" s="255"/>
      <c r="Z7" s="479" t="s">
        <v>264</v>
      </c>
      <c r="AA7" s="333"/>
      <c r="AB7" s="466" t="s">
        <v>214</v>
      </c>
      <c r="AC7" s="256"/>
      <c r="AD7" s="256"/>
      <c r="AE7" s="268"/>
      <c r="AF7" s="271"/>
      <c r="AG7" s="273"/>
      <c r="AH7" s="344"/>
      <c r="AI7" s="273"/>
      <c r="AJ7" s="273"/>
      <c r="AK7" s="273"/>
      <c r="AL7" s="273"/>
      <c r="AM7" s="273"/>
      <c r="AN7" s="273"/>
      <c r="AO7" s="273"/>
      <c r="AP7" s="273"/>
      <c r="AQ7" s="262"/>
      <c r="AR7" s="257"/>
      <c r="AS7" s="257"/>
      <c r="AT7" s="257"/>
    </row>
    <row r="8" spans="1:46" ht="6.75" customHeight="1" x14ac:dyDescent="0.2">
      <c r="A8" s="291"/>
      <c r="B8" s="292"/>
      <c r="C8" s="292"/>
      <c r="D8" s="292"/>
      <c r="E8" s="292"/>
      <c r="F8" s="292"/>
      <c r="G8" s="292"/>
      <c r="H8" s="313"/>
      <c r="I8" s="255"/>
      <c r="J8" s="313"/>
      <c r="K8" s="255"/>
      <c r="L8" s="313"/>
      <c r="M8" s="255"/>
      <c r="N8" s="313"/>
      <c r="O8" s="255"/>
      <c r="P8" s="313"/>
      <c r="Q8" s="255"/>
      <c r="R8" s="313"/>
      <c r="S8" s="255"/>
      <c r="T8" s="313"/>
      <c r="U8" s="255"/>
      <c r="V8" s="313"/>
      <c r="W8" s="255"/>
      <c r="X8" s="313"/>
      <c r="Y8" s="255"/>
      <c r="Z8" s="313"/>
      <c r="AA8" s="328"/>
      <c r="AB8" s="294"/>
      <c r="AC8" s="256"/>
      <c r="AD8" s="256"/>
      <c r="AE8" s="268"/>
      <c r="AF8" s="271"/>
      <c r="AG8" s="273"/>
      <c r="AH8" s="344"/>
      <c r="AI8" s="273"/>
      <c r="AJ8" s="273"/>
      <c r="AK8" s="273"/>
      <c r="AL8" s="273"/>
      <c r="AM8" s="273"/>
      <c r="AN8" s="273"/>
      <c r="AO8" s="273"/>
      <c r="AP8" s="273"/>
      <c r="AQ8" s="256"/>
      <c r="AR8" s="257"/>
      <c r="AS8" s="257"/>
      <c r="AT8" s="257"/>
    </row>
    <row r="9" spans="1:46" ht="14.25" x14ac:dyDescent="0.2">
      <c r="A9" s="291"/>
      <c r="B9" s="292"/>
      <c r="C9" s="292"/>
      <c r="D9" s="292"/>
      <c r="E9" s="292"/>
      <c r="F9" s="292"/>
      <c r="G9" s="292"/>
      <c r="H9" s="480" t="s">
        <v>407</v>
      </c>
      <c r="I9" s="255"/>
      <c r="J9" s="480"/>
      <c r="K9" s="255"/>
      <c r="L9" s="480"/>
      <c r="M9" s="255"/>
      <c r="N9" s="480"/>
      <c r="O9" s="255"/>
      <c r="P9" s="480"/>
      <c r="Q9" s="255"/>
      <c r="R9" s="480"/>
      <c r="S9" s="255"/>
      <c r="T9" s="480"/>
      <c r="U9" s="255"/>
      <c r="V9" s="480"/>
      <c r="W9" s="255"/>
      <c r="X9" s="480"/>
      <c r="Y9" s="255"/>
      <c r="Z9" s="480"/>
      <c r="AA9" s="328"/>
      <c r="AB9" s="466" t="s">
        <v>216</v>
      </c>
      <c r="AC9" s="256"/>
      <c r="AD9" s="256"/>
      <c r="AE9" s="256"/>
      <c r="AF9" s="271"/>
      <c r="AG9" s="273"/>
      <c r="AH9" s="344"/>
      <c r="AI9" s="273"/>
      <c r="AJ9" s="273"/>
      <c r="AK9" s="273"/>
      <c r="AL9" s="273"/>
      <c r="AM9" s="273"/>
      <c r="AN9" s="273"/>
      <c r="AO9" s="273"/>
      <c r="AP9" s="273"/>
      <c r="AQ9" s="256"/>
      <c r="AR9" s="257"/>
      <c r="AS9" s="257"/>
      <c r="AT9" s="257"/>
    </row>
    <row r="10" spans="1:46" ht="6.75" hidden="1" customHeight="1" x14ac:dyDescent="0.2">
      <c r="A10" s="291"/>
      <c r="B10" s="292"/>
      <c r="C10" s="292"/>
      <c r="D10" s="292"/>
      <c r="E10" s="292"/>
      <c r="F10" s="292"/>
      <c r="G10" s="295"/>
      <c r="H10" s="292"/>
      <c r="I10" s="328"/>
      <c r="J10" s="292"/>
      <c r="K10" s="328"/>
      <c r="L10" s="292"/>
      <c r="M10" s="328"/>
      <c r="N10" s="292"/>
      <c r="O10" s="328"/>
      <c r="P10" s="292"/>
      <c r="Q10" s="328"/>
      <c r="R10" s="292"/>
      <c r="S10" s="328"/>
      <c r="T10" s="292"/>
      <c r="U10" s="328"/>
      <c r="V10" s="292"/>
      <c r="W10" s="328"/>
      <c r="X10" s="292"/>
      <c r="Y10" s="328"/>
      <c r="Z10" s="292"/>
      <c r="AA10" s="338"/>
      <c r="AB10" s="296"/>
      <c r="AC10" s="256"/>
      <c r="AD10" s="256"/>
      <c r="AE10" s="268"/>
      <c r="AF10" s="271"/>
      <c r="AG10" s="273"/>
      <c r="AH10" s="344"/>
      <c r="AI10" s="273"/>
      <c r="AJ10" s="273"/>
      <c r="AK10" s="273"/>
      <c r="AL10" s="273"/>
      <c r="AM10" s="273"/>
      <c r="AN10" s="273"/>
      <c r="AO10" s="273"/>
      <c r="AP10" s="273"/>
      <c r="AQ10" s="256"/>
      <c r="AR10" s="257"/>
      <c r="AS10" s="257"/>
      <c r="AT10" s="257"/>
    </row>
    <row r="11" spans="1:46" ht="14.25" hidden="1" x14ac:dyDescent="0.2">
      <c r="A11" s="291"/>
      <c r="B11" s="292"/>
      <c r="C11" s="292"/>
      <c r="D11" s="292"/>
      <c r="E11" s="292"/>
      <c r="F11" s="293" t="s">
        <v>4</v>
      </c>
      <c r="G11" s="292"/>
      <c r="H11" s="361">
        <f>IF(OR(Budget!H7=GS_NAME&amp;" "&amp;GS_VORNAME,Budget!H7=GS_VORNAME&amp;" "&amp;GS_NAME),GS_GebDat,IF(OR(Budget!H7=GS_ZivHeiVorname&amp;" "&amp;GS_ZivHeiName, Budget!H7=GS_ZivHeiName&amp;" "&amp;GS_ZivHeiVorname),GS_ZivHeiGebDat,IF(OR(Budget!H7=LP_Vorname&amp;" "&amp;LP_Name, Budget!H7=LP_Name&amp;" "&amp;LP_Vorname),LP_GebDat,IF(OR(Budget!H7=Gesuch!G73&amp;" "&amp;Gesuch!A73, Budget!H7=Gesuch!A73&amp;" "&amp;Gesuch!G73),Gesuch!L73,IF(OR(Budget!H7=Gesuch!G74&amp;" "&amp;Gesuch!A74, Budget!H7=Gesuch!A74&amp;" "&amp;Gesuch!G74),Gesuch!L74,IF(OR(Budget!H7=Gesuch!G75&amp;" "&amp;Gesuch!A75, Budget!H7=Gesuch!A75&amp;" "&amp;Gesuch!G75),Gesuch!L75,IF(OR(Budget!H7=Gesuch!G76&amp;" "&amp;Gesuch!A76, Budget!H7=Gesuch!A76&amp;" "&amp;Gesuch!G76),Gesuch!L76,IF(OR(Budget!H7=Gesuch!G77&amp;" "&amp;Gesuch!A77, Budget!H7=Gesuch!A77&amp;" "&amp;Gesuch!G77),Gesuch!L77,IF(OR(Budget!H7=Gesuch!G78&amp;" "&amp;Gesuch!A78, Budget!H7=Gesuch!A78&amp;" "&amp;Gesuch!G78),Gesuch!L78,IF(OR(Budget!H7=Gesuch!G82&amp;" "&amp;Gesuch!A82, Budget!H7=Gesuch!A82&amp;" "&amp;Gesuch!G82),Gesuch!L82,IF(OR(Budget!H7=Gesuch!G83&amp;" "&amp;Gesuch!A83, Budget!H7=Gesuch!A83&amp;" "&amp;Gesuch!G83),Gesuch!L83,IF(OR(Budget!H7=Gesuch!G84&amp;" "&amp;Gesuch!A84, Budget!H7=Gesuch!A84&amp;" "&amp;Gesuch!G84),Gesuch!L84,IF(OR(Budget!H7=Gesuch!G85&amp;" "&amp;Gesuch!A85, Budget!H7=Gesuch!A85&amp;" "&amp;Gesuch!G85),Gesuch!L85,IF(OR(Budget!H7=Gesuch!G86&amp;" "&amp;Gesuch!A86, Budget!H7=Gesuch!A86&amp;" "&amp;Gesuch!G86),Gesuch!L86,IF(OR(Budget!H7=Gesuch!G87&amp;" "&amp;Gesuch!A87, Budget!H7=Gesuch!A87&amp;" "&amp;Gesuch!G87),Gesuch!L87,"")))))))))))))))</f>
        <v>0</v>
      </c>
      <c r="I11" s="255"/>
      <c r="J11" s="361" t="str">
        <f>IF(OR(Budget!J7=GS_NAME&amp;" "&amp;GS_VORNAME,Budget!J7=GS_VORNAME&amp;" "&amp;GS_NAME),GS_GebDat,IF(OR(Budget!J7=GS_ZivHeiVorname&amp;" "&amp;GS_ZivHeiName, Budget!J7=GS_ZivHeiName&amp;" "&amp;GS_ZivHeiVorname),GS_ZivHeiGebDat,IF(OR(Budget!J7=LP_Vorname&amp;" "&amp;LP_Name, Budget!J7=LP_Name&amp;" "&amp;LP_Vorname),LP_GebDat,IF(OR(Budget!J7=Gesuch!G73&amp;" "&amp;Gesuch!A73, Budget!J7=Gesuch!A73&amp;" "&amp;Gesuch!G73),Gesuch!L73,IF(OR(Budget!J7=Gesuch!G74&amp;" "&amp;Gesuch!A74, Budget!J7=Gesuch!A74&amp;" "&amp;Gesuch!G74),Gesuch!L74,IF(OR(Budget!J7=Gesuch!G75&amp;" "&amp;Gesuch!A75, Budget!J7=Gesuch!A75&amp;" "&amp;Gesuch!G75),Gesuch!L75,IF(OR(Budget!J7=Gesuch!G76&amp;" "&amp;Gesuch!A76, Budget!J7=Gesuch!A76&amp;" "&amp;Gesuch!G76),Gesuch!L76,IF(OR(Budget!J7=Gesuch!G77&amp;" "&amp;Gesuch!A77, Budget!J7=Gesuch!A77&amp;" "&amp;Gesuch!G77),Gesuch!L77,IF(OR(Budget!J7=Gesuch!G78&amp;" "&amp;Gesuch!A78, Budget!J7=Gesuch!A78&amp;" "&amp;Gesuch!G78),Gesuch!L78,IF(OR(Budget!J7=Gesuch!G82&amp;" "&amp;Gesuch!A82, Budget!J7=Gesuch!A82&amp;" "&amp;Gesuch!G82),Gesuch!L82,IF(OR(Budget!J7=Gesuch!G83&amp;" "&amp;Gesuch!A83, Budget!J7=Gesuch!A83&amp;" "&amp;Gesuch!G83),Gesuch!L83,IF(OR(Budget!J7=Gesuch!G84&amp;" "&amp;Gesuch!A84, Budget!J7=Gesuch!A84&amp;" "&amp;Gesuch!G84),Gesuch!L84,IF(OR(Budget!J7=Gesuch!G85&amp;" "&amp;Gesuch!A85, Budget!J7=Gesuch!A85&amp;" "&amp;Gesuch!G85),Gesuch!L85,IF(OR(Budget!J7=Gesuch!G86&amp;" "&amp;Gesuch!A86, Budget!J7=Gesuch!A86&amp;" "&amp;Gesuch!G86),Gesuch!L86,IF(OR(Budget!J7=Gesuch!G87&amp;" "&amp;Gesuch!A87, Budget!J7=Gesuch!A87&amp;" "&amp;Gesuch!G87),Gesuch!L87,"")))))))))))))))</f>
        <v/>
      </c>
      <c r="K11" s="255"/>
      <c r="L11" s="361" t="str">
        <f>IF(OR(Budget!L7=GS_NAME&amp;" "&amp;GS_VORNAME,Budget!L7=GS_VORNAME&amp;" "&amp;GS_NAME),GS_GebDat,IF(OR(Budget!L7=GS_ZivHeiVorname&amp;" "&amp;GS_ZivHeiName, Budget!L7=GS_ZivHeiName&amp;" "&amp;GS_ZivHeiVorname),GS_ZivHeiGebDat,IF(OR(Budget!L7=LP_Vorname&amp;" "&amp;LP_Name, Budget!L7=LP_Name&amp;" "&amp;LP_Vorname),LP_GebDat,IF(OR(Budget!L7=Gesuch!G73&amp;" "&amp;Gesuch!A73, Budget!L7=Gesuch!A73&amp;" "&amp;Gesuch!G73),Gesuch!L73,IF(OR(Budget!L7=Gesuch!G74&amp;" "&amp;Gesuch!A74, Budget!L7=Gesuch!A74&amp;" "&amp;Gesuch!G74),Gesuch!L74,IF(OR(Budget!L7=Gesuch!G75&amp;" "&amp;Gesuch!A75, Budget!L7=Gesuch!A75&amp;" "&amp;Gesuch!G75),Gesuch!L75,IF(OR(Budget!L7=Gesuch!G76&amp;" "&amp;Gesuch!A76, Budget!L7=Gesuch!A76&amp;" "&amp;Gesuch!G76),Gesuch!L76,IF(OR(Budget!L7=Gesuch!G77&amp;" "&amp;Gesuch!A77, Budget!L7=Gesuch!A77&amp;" "&amp;Gesuch!G77),Gesuch!L77,IF(OR(Budget!L7=Gesuch!G78&amp;" "&amp;Gesuch!A78, Budget!L7=Gesuch!A78&amp;" "&amp;Gesuch!G78),Gesuch!L78,IF(OR(Budget!L7=Gesuch!G82&amp;" "&amp;Gesuch!A82, Budget!L7=Gesuch!A82&amp;" "&amp;Gesuch!G82),Gesuch!L82,IF(OR(Budget!L7=Gesuch!G83&amp;" "&amp;Gesuch!A83, Budget!L7=Gesuch!A83&amp;" "&amp;Gesuch!G83),Gesuch!L83,IF(OR(Budget!L7=Gesuch!G84&amp;" "&amp;Gesuch!A84, Budget!L7=Gesuch!A84&amp;" "&amp;Gesuch!G84),Gesuch!L84,IF(OR(Budget!L7=Gesuch!G85&amp;" "&amp;Gesuch!A85, Budget!L7=Gesuch!A85&amp;" "&amp;Gesuch!G85),Gesuch!L85,IF(OR(Budget!L7=Gesuch!G86&amp;" "&amp;Gesuch!A86, Budget!L7=Gesuch!A86&amp;" "&amp;Gesuch!G86),Gesuch!L86,IF(OR(Budget!L7=Gesuch!G87&amp;" "&amp;Gesuch!A87, Budget!L7=Gesuch!A87&amp;" "&amp;Gesuch!G87),Gesuch!L87,"")))))))))))))))</f>
        <v/>
      </c>
      <c r="M11" s="255"/>
      <c r="N11" s="361" t="str">
        <f>IF(OR(Budget!N7=GS_NAME&amp;" "&amp;GS_VORNAME,Budget!N7=GS_VORNAME&amp;" "&amp;GS_NAME),GS_GebDat,IF(OR(Budget!N7=GS_ZivHeiVorname&amp;" "&amp;GS_ZivHeiName, Budget!N7=GS_ZivHeiName&amp;" "&amp;GS_ZivHeiVorname),GS_ZivHeiGebDat,IF(OR(Budget!N7=LP_Vorname&amp;" "&amp;LP_Name, Budget!N7=LP_Name&amp;" "&amp;LP_Vorname),LP_GebDat,IF(OR(Budget!N7=Gesuch!G73&amp;" "&amp;Gesuch!A73, Budget!N7=Gesuch!A73&amp;" "&amp;Gesuch!G73),Gesuch!L73,IF(OR(Budget!N7=Gesuch!G74&amp;" "&amp;Gesuch!A74, Budget!N7=Gesuch!A74&amp;" "&amp;Gesuch!G74),Gesuch!L74,IF(OR(Budget!N7=Gesuch!G75&amp;" "&amp;Gesuch!A75, Budget!N7=Gesuch!A75&amp;" "&amp;Gesuch!G75),Gesuch!L75,IF(OR(Budget!N7=Gesuch!G76&amp;" "&amp;Gesuch!A76, Budget!N7=Gesuch!A76&amp;" "&amp;Gesuch!G76),Gesuch!L76,IF(OR(Budget!N7=Gesuch!G77&amp;" "&amp;Gesuch!A77, Budget!N7=Gesuch!A77&amp;" "&amp;Gesuch!G77),Gesuch!L77,IF(OR(Budget!N7=Gesuch!G78&amp;" "&amp;Gesuch!A78, Budget!N7=Gesuch!A78&amp;" "&amp;Gesuch!G78),Gesuch!L78,IF(OR(Budget!N7=Gesuch!G82&amp;" "&amp;Gesuch!A82, Budget!N7=Gesuch!A82&amp;" "&amp;Gesuch!G82),Gesuch!L82,IF(OR(Budget!N7=Gesuch!G83&amp;" "&amp;Gesuch!A83, Budget!N7=Gesuch!A83&amp;" "&amp;Gesuch!G83),Gesuch!L83,IF(OR(Budget!N7=Gesuch!G84&amp;" "&amp;Gesuch!A84, Budget!N7=Gesuch!A84&amp;" "&amp;Gesuch!G84),Gesuch!L84,IF(OR(Budget!N7=Gesuch!G85&amp;" "&amp;Gesuch!A85, Budget!N7=Gesuch!A85&amp;" "&amp;Gesuch!G85),Gesuch!L85,IF(OR(Budget!N7=Gesuch!G86&amp;" "&amp;Gesuch!A86, Budget!N7=Gesuch!A86&amp;" "&amp;Gesuch!G86),Gesuch!L86,IF(OR(Budget!N7=Gesuch!G87&amp;" "&amp;Gesuch!A87, Budget!N7=Gesuch!A87&amp;" "&amp;Gesuch!G87),Gesuch!L87,"")))))))))))))))</f>
        <v/>
      </c>
      <c r="O11" s="255"/>
      <c r="P11" s="361" t="str">
        <f>IF(OR(Budget!P7=GS_NAME&amp;" "&amp;GS_VORNAME,Budget!P7=GS_VORNAME&amp;" "&amp;GS_NAME),GS_GebDat,IF(OR(Budget!P7=GS_ZivHeiVorname&amp;" "&amp;GS_ZivHeiName, Budget!P7=GS_ZivHeiName&amp;" "&amp;GS_ZivHeiVorname),GS_ZivHeiGebDat,IF(OR(Budget!P7=LP_Vorname&amp;" "&amp;LP_Name, Budget!P7=LP_Name&amp;" "&amp;LP_Vorname),LP_GebDat,IF(OR(Budget!P7=Gesuch!G73&amp;" "&amp;Gesuch!A73, Budget!P7=Gesuch!A73&amp;" "&amp;Gesuch!G73),Gesuch!L73,IF(OR(Budget!P7=Gesuch!G74&amp;" "&amp;Gesuch!A74, Budget!P7=Gesuch!A74&amp;" "&amp;Gesuch!G74),Gesuch!L74,IF(OR(Budget!P7=Gesuch!G75&amp;" "&amp;Gesuch!A75, Budget!P7=Gesuch!A75&amp;" "&amp;Gesuch!G75),Gesuch!L75,IF(OR(Budget!P7=Gesuch!G76&amp;" "&amp;Gesuch!A76, Budget!P7=Gesuch!A76&amp;" "&amp;Gesuch!G76),Gesuch!L76,IF(OR(Budget!P7=Gesuch!G77&amp;" "&amp;Gesuch!A77, Budget!P7=Gesuch!A77&amp;" "&amp;Gesuch!G77),Gesuch!L77,IF(OR(Budget!P7=Gesuch!G78&amp;" "&amp;Gesuch!A78, Budget!P7=Gesuch!A78&amp;" "&amp;Gesuch!G78),Gesuch!L78,IF(OR(Budget!P7=Gesuch!G82&amp;" "&amp;Gesuch!A82, Budget!P7=Gesuch!A82&amp;" "&amp;Gesuch!G82),Gesuch!L82,IF(OR(Budget!P7=Gesuch!G83&amp;" "&amp;Gesuch!A83, Budget!P7=Gesuch!A83&amp;" "&amp;Gesuch!G83),Gesuch!L83,IF(OR(Budget!P7=Gesuch!G84&amp;" "&amp;Gesuch!A84, Budget!P7=Gesuch!A84&amp;" "&amp;Gesuch!G84),Gesuch!L84,IF(OR(Budget!P7=Gesuch!G85&amp;" "&amp;Gesuch!A85, Budget!P7=Gesuch!A85&amp;" "&amp;Gesuch!G85),Gesuch!L85,IF(OR(Budget!P7=Gesuch!G86&amp;" "&amp;Gesuch!A86, Budget!P7=Gesuch!A86&amp;" "&amp;Gesuch!G86),Gesuch!L86,IF(OR(Budget!P7=Gesuch!G87&amp;" "&amp;Gesuch!A87, Budget!P7=Gesuch!A87&amp;" "&amp;Gesuch!G87),Gesuch!L87,"")))))))))))))))</f>
        <v/>
      </c>
      <c r="Q11" s="255"/>
      <c r="R11" s="361" t="str">
        <f>IF(OR(Budget!R7=GS_NAME&amp;" "&amp;GS_VORNAME,Budget!R7=GS_VORNAME&amp;" "&amp;GS_NAME),GS_GebDat,IF(OR(Budget!R7=GS_ZivHeiVorname&amp;" "&amp;GS_ZivHeiName, Budget!R7=GS_ZivHeiName&amp;" "&amp;GS_ZivHeiVorname),GS_ZivHeiGebDat,IF(OR(Budget!R7=LP_Vorname&amp;" "&amp;LP_Name, Budget!R7=LP_Name&amp;" "&amp;LP_Vorname),LP_GebDat,IF(OR(Budget!R7=Gesuch!G73&amp;" "&amp;Gesuch!A73, Budget!R7=Gesuch!A73&amp;" "&amp;Gesuch!G73),Gesuch!L73,IF(OR(Budget!R7=Gesuch!G74&amp;" "&amp;Gesuch!A74, Budget!R7=Gesuch!A74&amp;" "&amp;Gesuch!G74),Gesuch!L74,IF(OR(Budget!R7=Gesuch!G75&amp;" "&amp;Gesuch!A75, Budget!R7=Gesuch!A75&amp;" "&amp;Gesuch!G75),Gesuch!L75,IF(OR(Budget!R7=Gesuch!G76&amp;" "&amp;Gesuch!A76, Budget!R7=Gesuch!A76&amp;" "&amp;Gesuch!G76),Gesuch!L76,IF(OR(Budget!R7=Gesuch!G77&amp;" "&amp;Gesuch!A77, Budget!R7=Gesuch!A77&amp;" "&amp;Gesuch!G77),Gesuch!L77,IF(OR(Budget!R7=Gesuch!G78&amp;" "&amp;Gesuch!A78, Budget!R7=Gesuch!A78&amp;" "&amp;Gesuch!G78),Gesuch!L78,IF(OR(Budget!R7=Gesuch!G82&amp;" "&amp;Gesuch!A82, Budget!R7=Gesuch!A82&amp;" "&amp;Gesuch!G82),Gesuch!L82,IF(OR(Budget!R7=Gesuch!G83&amp;" "&amp;Gesuch!A83, Budget!R7=Gesuch!A83&amp;" "&amp;Gesuch!G83),Gesuch!L83,IF(OR(Budget!R7=Gesuch!G84&amp;" "&amp;Gesuch!A84, Budget!R7=Gesuch!A84&amp;" "&amp;Gesuch!G84),Gesuch!L84,IF(OR(Budget!R7=Gesuch!G85&amp;" "&amp;Gesuch!A85, Budget!R7=Gesuch!A85&amp;" "&amp;Gesuch!G85),Gesuch!L85,IF(OR(Budget!R7=Gesuch!G86&amp;" "&amp;Gesuch!A86, Budget!R7=Gesuch!A86&amp;" "&amp;Gesuch!G86),Gesuch!L86,IF(OR(Budget!R7=Gesuch!G87&amp;" "&amp;Gesuch!A87, Budget!R7=Gesuch!A87&amp;" "&amp;Gesuch!G87),Gesuch!L87,"")))))))))))))))</f>
        <v/>
      </c>
      <c r="S11" s="255"/>
      <c r="T11" s="361" t="str">
        <f>IF(OR(Budget!T7=GS_NAME&amp;" "&amp;GS_VORNAME,Budget!T7=GS_VORNAME&amp;" "&amp;GS_NAME),GS_GebDat,IF(OR(Budget!T7=GS_ZivHeiVorname&amp;" "&amp;GS_ZivHeiName, Budget!T7=GS_ZivHeiName&amp;" "&amp;GS_ZivHeiVorname),GS_ZivHeiGebDat,IF(OR(Budget!T7=LP_Vorname&amp;" "&amp;LP_Name, Budget!T7=LP_Name&amp;" "&amp;LP_Vorname),LP_GebDat,IF(OR(Budget!T7=Gesuch!G73&amp;" "&amp;Gesuch!A73, Budget!T7=Gesuch!A73&amp;" "&amp;Gesuch!G73),Gesuch!L73,IF(OR(Budget!T7=Gesuch!G74&amp;" "&amp;Gesuch!A74, Budget!T7=Gesuch!A74&amp;" "&amp;Gesuch!G74),Gesuch!L74,IF(OR(Budget!T7=Gesuch!G75&amp;" "&amp;Gesuch!A75, Budget!T7=Gesuch!A75&amp;" "&amp;Gesuch!G75),Gesuch!L75,IF(OR(Budget!T7=Gesuch!G76&amp;" "&amp;Gesuch!A76, Budget!T7=Gesuch!A76&amp;" "&amp;Gesuch!G76),Gesuch!L76,IF(OR(Budget!T7=Gesuch!G77&amp;" "&amp;Gesuch!A77, Budget!T7=Gesuch!A77&amp;" "&amp;Gesuch!G77),Gesuch!L77,IF(OR(Budget!T7=Gesuch!G78&amp;" "&amp;Gesuch!A78, Budget!T7=Gesuch!A78&amp;" "&amp;Gesuch!G78),Gesuch!L78,IF(OR(Budget!T7=Gesuch!G82&amp;" "&amp;Gesuch!A82, Budget!T7=Gesuch!A82&amp;" "&amp;Gesuch!G82),Gesuch!L82,IF(OR(Budget!T7=Gesuch!G83&amp;" "&amp;Gesuch!A83, Budget!T7=Gesuch!A83&amp;" "&amp;Gesuch!G83),Gesuch!L83,IF(OR(Budget!T7=Gesuch!G84&amp;" "&amp;Gesuch!A84, Budget!T7=Gesuch!A84&amp;" "&amp;Gesuch!G84),Gesuch!L84,IF(OR(Budget!T7=Gesuch!G85&amp;" "&amp;Gesuch!A85, Budget!T7=Gesuch!A85&amp;" "&amp;Gesuch!G85),Gesuch!L85,IF(OR(Budget!T7=Gesuch!G86&amp;" "&amp;Gesuch!A86, Budget!T7=Gesuch!A86&amp;" "&amp;Gesuch!G86),Gesuch!L86,IF(OR(Budget!T7=Gesuch!G87&amp;" "&amp;Gesuch!A87, Budget!T7=Gesuch!A87&amp;" "&amp;Gesuch!G87),Gesuch!L87,"")))))))))))))))</f>
        <v/>
      </c>
      <c r="U11" s="255"/>
      <c r="V11" s="361" t="str">
        <f>IF(OR(Budget!V7=GS_NAME&amp;" "&amp;GS_VORNAME,Budget!V7=GS_VORNAME&amp;" "&amp;GS_NAME),GS_GebDat,IF(OR(Budget!V7=GS_ZivHeiVorname&amp;" "&amp;GS_ZivHeiName, Budget!V7=GS_ZivHeiName&amp;" "&amp;GS_ZivHeiVorname),GS_ZivHeiGebDat,IF(OR(Budget!V7=LP_Vorname&amp;" "&amp;LP_Name, Budget!V7=LP_Name&amp;" "&amp;LP_Vorname),LP_GebDat,IF(OR(Budget!V7=Gesuch!G73&amp;" "&amp;Gesuch!A73, Budget!V7=Gesuch!A73&amp;" "&amp;Gesuch!G73),Gesuch!L73,IF(OR(Budget!V7=Gesuch!G74&amp;" "&amp;Gesuch!A74, Budget!V7=Gesuch!A74&amp;" "&amp;Gesuch!G74),Gesuch!L74,IF(OR(Budget!V7=Gesuch!G75&amp;" "&amp;Gesuch!A75, Budget!V7=Gesuch!A75&amp;" "&amp;Gesuch!G75),Gesuch!L75,IF(OR(Budget!V7=Gesuch!G76&amp;" "&amp;Gesuch!A76, Budget!V7=Gesuch!A76&amp;" "&amp;Gesuch!G76),Gesuch!L76,IF(OR(Budget!V7=Gesuch!G77&amp;" "&amp;Gesuch!A77, Budget!V7=Gesuch!A77&amp;" "&amp;Gesuch!G77),Gesuch!L77,IF(OR(Budget!V7=Gesuch!G78&amp;" "&amp;Gesuch!A78, Budget!V7=Gesuch!A78&amp;" "&amp;Gesuch!G78),Gesuch!L78,IF(OR(Budget!V7=Gesuch!G82&amp;" "&amp;Gesuch!A82, Budget!V7=Gesuch!A82&amp;" "&amp;Gesuch!G82),Gesuch!L82,IF(OR(Budget!V7=Gesuch!G83&amp;" "&amp;Gesuch!A83, Budget!V7=Gesuch!A83&amp;" "&amp;Gesuch!G83),Gesuch!L83,IF(OR(Budget!V7=Gesuch!G84&amp;" "&amp;Gesuch!A84, Budget!V7=Gesuch!A84&amp;" "&amp;Gesuch!G84),Gesuch!L84,IF(OR(Budget!V7=Gesuch!G85&amp;" "&amp;Gesuch!A85, Budget!V7=Gesuch!A85&amp;" "&amp;Gesuch!G85),Gesuch!L85,IF(OR(Budget!V7=Gesuch!G86&amp;" "&amp;Gesuch!A86, Budget!V7=Gesuch!A86&amp;" "&amp;Gesuch!G86),Gesuch!L86,IF(OR(Budget!V7=Gesuch!G87&amp;" "&amp;Gesuch!A87, Budget!V7=Gesuch!A87&amp;" "&amp;Gesuch!G87),Gesuch!L87,"")))))))))))))))</f>
        <v/>
      </c>
      <c r="W11" s="255"/>
      <c r="X11" s="361" t="str">
        <f>IF(OR(Budget!X7=GS_NAME&amp;" "&amp;GS_VORNAME,Budget!X7=GS_VORNAME&amp;" "&amp;GS_NAME),GS_GebDat,IF(OR(Budget!X7=GS_ZivHeiVorname&amp;" "&amp;GS_ZivHeiName, Budget!X7=GS_ZivHeiName&amp;" "&amp;GS_ZivHeiVorname),GS_ZivHeiGebDat,IF(OR(Budget!X7=LP_Vorname&amp;" "&amp;LP_Name, Budget!X7=LP_Name&amp;" "&amp;LP_Vorname),LP_GebDat,IF(OR(Budget!X7=Gesuch!G73&amp;" "&amp;Gesuch!A73, Budget!X7=Gesuch!A73&amp;" "&amp;Gesuch!G73),Gesuch!L73,IF(OR(Budget!X7=Gesuch!G74&amp;" "&amp;Gesuch!A74, Budget!X7=Gesuch!A74&amp;" "&amp;Gesuch!G74),Gesuch!L74,IF(OR(Budget!X7=Gesuch!G75&amp;" "&amp;Gesuch!A75, Budget!X7=Gesuch!A75&amp;" "&amp;Gesuch!G75),Gesuch!L75,IF(OR(Budget!X7=Gesuch!G76&amp;" "&amp;Gesuch!A76, Budget!X7=Gesuch!A76&amp;" "&amp;Gesuch!G76),Gesuch!L76,IF(OR(Budget!X7=Gesuch!G77&amp;" "&amp;Gesuch!A77, Budget!X7=Gesuch!A77&amp;" "&amp;Gesuch!G77),Gesuch!L77,IF(OR(Budget!X7=Gesuch!G78&amp;" "&amp;Gesuch!A78, Budget!X7=Gesuch!A78&amp;" "&amp;Gesuch!G78),Gesuch!L78,IF(OR(Budget!X7=Gesuch!G82&amp;" "&amp;Gesuch!A82, Budget!X7=Gesuch!A82&amp;" "&amp;Gesuch!G82),Gesuch!L82,IF(OR(Budget!X7=Gesuch!G83&amp;" "&amp;Gesuch!A83, Budget!X7=Gesuch!A83&amp;" "&amp;Gesuch!G83),Gesuch!L83,IF(OR(Budget!X7=Gesuch!G84&amp;" "&amp;Gesuch!A84, Budget!X7=Gesuch!A84&amp;" "&amp;Gesuch!G84),Gesuch!L84,IF(OR(Budget!X7=Gesuch!G85&amp;" "&amp;Gesuch!A85, Budget!X7=Gesuch!A85&amp;" "&amp;Gesuch!G85),Gesuch!L85,IF(OR(Budget!X7=Gesuch!G86&amp;" "&amp;Gesuch!A86, Budget!X7=Gesuch!A86&amp;" "&amp;Gesuch!G86),Gesuch!L86,IF(OR(Budget!X7=Gesuch!G87&amp;" "&amp;Gesuch!A87, Budget!X7=Gesuch!A87&amp;" "&amp;Gesuch!G87),Gesuch!L87,"")))))))))))))))</f>
        <v/>
      </c>
      <c r="Y11" s="255"/>
      <c r="Z11" s="361" t="str">
        <f>IF(OR(Budget!Z7=GS_NAME&amp;" "&amp;GS_VORNAME,Budget!Z7=GS_VORNAME&amp;" "&amp;GS_NAME),GS_GebDat,IF(OR(Budget!Z7=GS_ZivHeiVorname&amp;" "&amp;GS_ZivHeiName, Budget!Z7=GS_ZivHeiName&amp;" "&amp;GS_ZivHeiVorname),GS_ZivHeiGebDat,IF(OR(Budget!Z7=LP_Vorname&amp;" "&amp;LP_Name, Budget!Z7=LP_Name&amp;" "&amp;LP_Vorname),LP_GebDat,IF(OR(Budget!Z7=Gesuch!G73&amp;" "&amp;Gesuch!A73, Budget!Z7=Gesuch!A73&amp;" "&amp;Gesuch!G73),Gesuch!L73,IF(OR(Budget!Z7=Gesuch!G74&amp;" "&amp;Gesuch!A74, Budget!Z7=Gesuch!A74&amp;" "&amp;Gesuch!G74),Gesuch!L74,IF(OR(Budget!Z7=Gesuch!G75&amp;" "&amp;Gesuch!A75, Budget!Z7=Gesuch!A75&amp;" "&amp;Gesuch!G75),Gesuch!L75,IF(OR(Budget!Z7=Gesuch!G76&amp;" "&amp;Gesuch!A76, Budget!Z7=Gesuch!A76&amp;" "&amp;Gesuch!G76),Gesuch!L76,IF(OR(Budget!Z7=Gesuch!G77&amp;" "&amp;Gesuch!A77, Budget!Z7=Gesuch!A77&amp;" "&amp;Gesuch!G77),Gesuch!L77,IF(OR(Budget!Z7=Gesuch!G78&amp;" "&amp;Gesuch!A78, Budget!Z7=Gesuch!A78&amp;" "&amp;Gesuch!G78),Gesuch!L78,IF(OR(Budget!Z7=Gesuch!G82&amp;" "&amp;Gesuch!A82, Budget!Z7=Gesuch!A82&amp;" "&amp;Gesuch!G82),Gesuch!L82,IF(OR(Budget!Z7=Gesuch!G83&amp;" "&amp;Gesuch!A83, Budget!Z7=Gesuch!A83&amp;" "&amp;Gesuch!G83),Gesuch!L83,IF(OR(Budget!Z7=Gesuch!G84&amp;" "&amp;Gesuch!A84, Budget!Z7=Gesuch!A84&amp;" "&amp;Gesuch!G84),Gesuch!L84,IF(OR(Budget!Z7=Gesuch!G85&amp;" "&amp;Gesuch!A85, Budget!Z7=Gesuch!A85&amp;" "&amp;Gesuch!G85),Gesuch!L85,IF(OR(Budget!Z7=Gesuch!G86&amp;" "&amp;Gesuch!A86, Budget!Z7=Gesuch!A86&amp;" "&amp;Gesuch!G86),Gesuch!L86,IF(OR(Budget!Z7=Gesuch!G87&amp;" "&amp;Gesuch!A87, Budget!Z7=Gesuch!A87&amp;" "&amp;Gesuch!G87),Gesuch!L87,"")))))))))))))))</f>
        <v/>
      </c>
      <c r="AA11" s="328"/>
      <c r="AB11" s="256"/>
      <c r="AC11" s="256"/>
      <c r="AD11" s="256"/>
      <c r="AE11" s="256"/>
      <c r="AF11" s="271"/>
      <c r="AG11" s="273"/>
      <c r="AH11" s="344"/>
      <c r="AI11" s="273"/>
      <c r="AJ11" s="273"/>
      <c r="AK11" s="273"/>
      <c r="AL11" s="273"/>
      <c r="AM11" s="273"/>
      <c r="AN11" s="273"/>
      <c r="AO11" s="273"/>
      <c r="AP11" s="273"/>
      <c r="AQ11" s="256"/>
      <c r="AR11" s="257"/>
      <c r="AS11" s="257"/>
      <c r="AT11" s="257"/>
    </row>
    <row r="12" spans="1:46" s="259" customFormat="1" ht="15" x14ac:dyDescent="0.25">
      <c r="A12" s="298"/>
      <c r="B12" s="298"/>
      <c r="C12" s="297"/>
      <c r="D12" s="299"/>
      <c r="E12" s="292"/>
      <c r="F12" s="297"/>
      <c r="G12" s="297"/>
      <c r="H12" s="297"/>
      <c r="I12" s="330"/>
      <c r="J12" s="297"/>
      <c r="K12" s="330"/>
      <c r="L12" s="297"/>
      <c r="M12" s="330"/>
      <c r="N12" s="297"/>
      <c r="O12" s="330"/>
      <c r="P12" s="297"/>
      <c r="Q12" s="330"/>
      <c r="R12" s="297"/>
      <c r="S12" s="330"/>
      <c r="T12" s="297"/>
      <c r="U12" s="330"/>
      <c r="V12" s="297"/>
      <c r="W12" s="330"/>
      <c r="X12" s="297"/>
      <c r="Y12" s="330"/>
      <c r="Z12" s="297"/>
      <c r="AA12" s="330"/>
      <c r="AB12" s="297"/>
      <c r="AC12" s="285"/>
      <c r="AE12" s="274"/>
      <c r="AF12" s="271"/>
      <c r="AG12" s="273"/>
      <c r="AH12" s="344"/>
      <c r="AI12" s="273"/>
      <c r="AJ12" s="273"/>
      <c r="AK12" s="273"/>
      <c r="AL12" s="273"/>
      <c r="AM12" s="273"/>
      <c r="AN12" s="273"/>
      <c r="AO12" s="273"/>
      <c r="AP12" s="273"/>
      <c r="AQ12" s="262"/>
      <c r="AR12" s="262"/>
      <c r="AS12" s="262"/>
      <c r="AT12" s="262"/>
    </row>
    <row r="13" spans="1:46" s="259" customFormat="1" ht="15" x14ac:dyDescent="0.25">
      <c r="A13" s="378" t="s">
        <v>325</v>
      </c>
      <c r="B13" s="379"/>
      <c r="C13" s="379"/>
      <c r="D13" s="379"/>
      <c r="E13" s="292"/>
      <c r="F13" s="297"/>
      <c r="G13" s="297"/>
      <c r="H13" s="364" t="s">
        <v>52</v>
      </c>
      <c r="I13" s="330"/>
      <c r="J13" s="364" t="s">
        <v>52</v>
      </c>
      <c r="K13" s="330"/>
      <c r="L13" s="364" t="s">
        <v>52</v>
      </c>
      <c r="M13" s="330"/>
      <c r="N13" s="364" t="s">
        <v>52</v>
      </c>
      <c r="O13" s="330"/>
      <c r="P13" s="364" t="s">
        <v>52</v>
      </c>
      <c r="Q13" s="330"/>
      <c r="R13" s="364" t="s">
        <v>52</v>
      </c>
      <c r="S13" s="330"/>
      <c r="T13" s="364" t="s">
        <v>52</v>
      </c>
      <c r="U13" s="330"/>
      <c r="V13" s="364" t="s">
        <v>52</v>
      </c>
      <c r="W13" s="330"/>
      <c r="X13" s="364" t="s">
        <v>52</v>
      </c>
      <c r="Y13" s="330"/>
      <c r="Z13" s="364" t="s">
        <v>52</v>
      </c>
      <c r="AA13" s="330"/>
      <c r="AB13" s="364" t="s">
        <v>52</v>
      </c>
      <c r="AF13" s="365"/>
      <c r="AG13" s="273"/>
      <c r="AH13" s="344"/>
      <c r="AI13" s="273"/>
      <c r="AJ13" s="273"/>
      <c r="AK13" s="273"/>
      <c r="AL13" s="273"/>
      <c r="AM13" s="273"/>
      <c r="AN13" s="273"/>
      <c r="AO13" s="273"/>
      <c r="AP13" s="273"/>
      <c r="AQ13" s="256"/>
      <c r="AR13" s="257"/>
      <c r="AS13" s="262"/>
      <c r="AT13" s="262"/>
    </row>
    <row r="14" spans="1:46" s="259" customFormat="1" ht="8.1" customHeight="1" x14ac:dyDescent="0.25">
      <c r="A14" s="378"/>
      <c r="B14" s="379"/>
      <c r="C14" s="379"/>
      <c r="D14" s="379"/>
      <c r="E14" s="292"/>
      <c r="F14" s="297"/>
      <c r="G14" s="297"/>
      <c r="H14" s="364"/>
      <c r="I14" s="330"/>
      <c r="J14" s="364"/>
      <c r="K14" s="330"/>
      <c r="L14" s="364"/>
      <c r="M14" s="330"/>
      <c r="N14" s="364"/>
      <c r="O14" s="330"/>
      <c r="P14" s="364"/>
      <c r="Q14" s="330"/>
      <c r="R14" s="364"/>
      <c r="S14" s="330"/>
      <c r="T14" s="364"/>
      <c r="U14" s="330"/>
      <c r="V14" s="364"/>
      <c r="W14" s="330"/>
      <c r="X14" s="364"/>
      <c r="Y14" s="330"/>
      <c r="Z14" s="364"/>
      <c r="AA14" s="330"/>
      <c r="AB14" s="364"/>
      <c r="AF14" s="365"/>
      <c r="AG14" s="273"/>
      <c r="AH14" s="344"/>
      <c r="AI14" s="273"/>
      <c r="AJ14" s="273"/>
      <c r="AK14" s="273"/>
      <c r="AL14" s="273"/>
      <c r="AM14" s="273"/>
      <c r="AN14" s="273"/>
      <c r="AO14" s="273"/>
      <c r="AP14" s="273"/>
      <c r="AQ14" s="256"/>
      <c r="AR14" s="257"/>
      <c r="AS14" s="262"/>
      <c r="AT14" s="262"/>
    </row>
    <row r="15" spans="1:46" s="259" customFormat="1" ht="15" x14ac:dyDescent="0.25">
      <c r="A15" s="298" t="s">
        <v>326</v>
      </c>
      <c r="B15" s="298" t="s">
        <v>327</v>
      </c>
      <c r="C15" s="297"/>
      <c r="D15" s="299"/>
      <c r="E15" s="292"/>
      <c r="F15" s="297"/>
      <c r="G15" s="297"/>
      <c r="H15" s="297"/>
      <c r="I15" s="330"/>
      <c r="J15" s="297"/>
      <c r="K15" s="330"/>
      <c r="L15" s="297"/>
      <c r="M15" s="330"/>
      <c r="N15" s="297"/>
      <c r="O15" s="330"/>
      <c r="P15" s="297"/>
      <c r="Q15" s="330"/>
      <c r="R15" s="297"/>
      <c r="S15" s="330"/>
      <c r="T15" s="297"/>
      <c r="U15" s="330"/>
      <c r="V15" s="297"/>
      <c r="W15" s="330"/>
      <c r="X15" s="297"/>
      <c r="Y15" s="330"/>
      <c r="Z15" s="297"/>
      <c r="AA15" s="330"/>
      <c r="AB15" s="297"/>
      <c r="AC15" s="285"/>
      <c r="AE15" s="274"/>
      <c r="AF15" s="271"/>
      <c r="AG15" s="273"/>
      <c r="AH15" s="344"/>
      <c r="AI15" s="273"/>
      <c r="AJ15" s="273"/>
      <c r="AK15" s="273"/>
      <c r="AL15" s="273"/>
      <c r="AM15" s="273"/>
      <c r="AN15" s="273"/>
      <c r="AO15" s="273"/>
      <c r="AP15" s="273"/>
      <c r="AQ15" s="262"/>
      <c r="AR15" s="262"/>
      <c r="AS15" s="262"/>
      <c r="AT15" s="262"/>
    </row>
    <row r="16" spans="1:46" ht="14.25" x14ac:dyDescent="0.2">
      <c r="A16" s="300" t="s">
        <v>334</v>
      </c>
      <c r="B16" s="292" t="s">
        <v>335</v>
      </c>
      <c r="C16" s="292"/>
      <c r="D16" s="292"/>
      <c r="E16" s="292"/>
      <c r="F16" s="292"/>
      <c r="G16" s="292"/>
      <c r="H16" s="292"/>
      <c r="I16" s="328"/>
      <c r="J16" s="292"/>
      <c r="K16" s="328"/>
      <c r="L16" s="292"/>
      <c r="M16" s="328"/>
      <c r="N16" s="292"/>
      <c r="O16" s="328"/>
      <c r="P16" s="292"/>
      <c r="Q16" s="328"/>
      <c r="R16" s="292"/>
      <c r="S16" s="328"/>
      <c r="T16" s="292"/>
      <c r="U16" s="328"/>
      <c r="V16" s="292"/>
      <c r="W16" s="328"/>
      <c r="X16" s="292"/>
      <c r="Y16" s="328"/>
      <c r="Z16" s="292"/>
      <c r="AA16" s="328"/>
      <c r="AB16" s="292"/>
      <c r="AC16" s="280"/>
      <c r="AD16" s="256"/>
      <c r="AE16" s="274"/>
      <c r="AF16" s="271"/>
      <c r="AG16" s="256"/>
      <c r="AH16" s="344"/>
      <c r="AI16" s="256"/>
      <c r="AJ16" s="256"/>
      <c r="AK16" s="256"/>
      <c r="AL16" s="256"/>
      <c r="AM16" s="256"/>
      <c r="AN16" s="256"/>
      <c r="AO16" s="256"/>
      <c r="AP16" s="256"/>
      <c r="AQ16" s="256"/>
      <c r="AR16" s="256"/>
      <c r="AS16" s="256"/>
      <c r="AT16" s="256"/>
    </row>
    <row r="17" spans="1:46" ht="5.0999999999999996" customHeight="1" x14ac:dyDescent="0.2">
      <c r="A17" s="300"/>
      <c r="B17" s="292"/>
      <c r="C17" s="292"/>
      <c r="D17" s="292"/>
      <c r="E17" s="292"/>
      <c r="F17" s="293"/>
      <c r="G17" s="292"/>
      <c r="H17" s="292"/>
      <c r="I17" s="328"/>
      <c r="J17" s="292"/>
      <c r="K17" s="328"/>
      <c r="L17" s="292"/>
      <c r="M17" s="328"/>
      <c r="N17" s="292"/>
      <c r="O17" s="328"/>
      <c r="P17" s="292"/>
      <c r="Q17" s="328"/>
      <c r="R17" s="292"/>
      <c r="S17" s="328"/>
      <c r="T17" s="292"/>
      <c r="U17" s="328"/>
      <c r="V17" s="292"/>
      <c r="W17" s="328"/>
      <c r="X17" s="292"/>
      <c r="Y17" s="328"/>
      <c r="Z17" s="292"/>
      <c r="AA17" s="328"/>
      <c r="AB17" s="292"/>
      <c r="AC17" s="280"/>
      <c r="AD17" s="256"/>
      <c r="AE17" s="268"/>
      <c r="AF17" s="256"/>
      <c r="AG17" s="256"/>
      <c r="AH17" s="344"/>
      <c r="AI17" s="256"/>
      <c r="AJ17" s="256"/>
      <c r="AK17" s="256"/>
      <c r="AL17" s="256"/>
      <c r="AM17" s="256"/>
      <c r="AN17" s="256"/>
      <c r="AO17" s="256"/>
      <c r="AP17" s="256"/>
      <c r="AQ17" s="256"/>
      <c r="AR17" s="256"/>
      <c r="AS17" s="256"/>
      <c r="AT17" s="256"/>
    </row>
    <row r="18" spans="1:46" ht="14.25" x14ac:dyDescent="0.2">
      <c r="A18" s="292"/>
      <c r="B18" s="293" t="s">
        <v>53</v>
      </c>
      <c r="C18" s="423"/>
      <c r="D18" s="301" t="s">
        <v>54</v>
      </c>
      <c r="E18" s="302"/>
      <c r="F18" s="292"/>
      <c r="G18" s="292"/>
      <c r="H18" s="292"/>
      <c r="I18" s="328"/>
      <c r="J18" s="292"/>
      <c r="K18" s="328"/>
      <c r="L18" s="292"/>
      <c r="M18" s="328"/>
      <c r="N18" s="292"/>
      <c r="O18" s="328"/>
      <c r="P18" s="292"/>
      <c r="Q18" s="328"/>
      <c r="R18" s="292"/>
      <c r="S18" s="328"/>
      <c r="T18" s="292"/>
      <c r="U18" s="328"/>
      <c r="V18" s="292"/>
      <c r="W18" s="328"/>
      <c r="X18" s="292"/>
      <c r="Y18" s="328"/>
      <c r="Z18" s="292"/>
      <c r="AA18" s="328"/>
      <c r="AB18" s="292"/>
      <c r="AC18" s="280"/>
      <c r="AD18" s="256"/>
      <c r="AE18" s="274"/>
      <c r="AF18" s="256"/>
      <c r="AG18" s="256"/>
      <c r="AH18" s="344"/>
      <c r="AI18" s="256"/>
      <c r="AJ18" s="256"/>
      <c r="AK18" s="256"/>
      <c r="AL18" s="256"/>
    </row>
    <row r="19" spans="1:46" ht="14.25" x14ac:dyDescent="0.2">
      <c r="A19" s="300"/>
      <c r="B19" s="293" t="s">
        <v>55</v>
      </c>
      <c r="C19" s="423"/>
      <c r="D19" s="292" t="s">
        <v>56</v>
      </c>
      <c r="E19" s="292"/>
      <c r="F19" s="292"/>
      <c r="G19" s="292"/>
      <c r="H19" s="425" t="e">
        <f>$AC$19/B22_bei*H131</f>
        <v>#N/A</v>
      </c>
      <c r="I19" s="329"/>
      <c r="J19" s="425" t="e">
        <f>$AC$19/B22_bei*J131</f>
        <v>#N/A</v>
      </c>
      <c r="K19" s="329"/>
      <c r="L19" s="425" t="e">
        <f>$AC$19/B22_bei*L131</f>
        <v>#N/A</v>
      </c>
      <c r="M19" s="329"/>
      <c r="N19" s="425" t="e">
        <f>$AC$19/B22_bei*N131</f>
        <v>#N/A</v>
      </c>
      <c r="O19" s="329"/>
      <c r="P19" s="425" t="e">
        <f>$AC$19/B22_bei*P131</f>
        <v>#N/A</v>
      </c>
      <c r="Q19" s="329"/>
      <c r="R19" s="425" t="e">
        <f>$AC$19/B22_bei*R131</f>
        <v>#N/A</v>
      </c>
      <c r="S19" s="329"/>
      <c r="T19" s="425" t="e">
        <f>$AC$19/B22_bei*T131</f>
        <v>#N/A</v>
      </c>
      <c r="U19" s="329"/>
      <c r="V19" s="425" t="e">
        <f>$AC$19/B22_bei*V131</f>
        <v>#N/A</v>
      </c>
      <c r="W19" s="329"/>
      <c r="X19" s="425" t="e">
        <f>$AC$19/B22_bei*X131</f>
        <v>#N/A</v>
      </c>
      <c r="Y19" s="329"/>
      <c r="Z19" s="425" t="e">
        <f>$AC$19/B22_bei*Z131</f>
        <v>#N/A</v>
      </c>
      <c r="AA19" s="329"/>
      <c r="AB19" s="425" t="e">
        <f>SUM(Z19,X19,V19,T19,R19,P19,N19,L19,J19,H19)</f>
        <v>#N/A</v>
      </c>
      <c r="AC19" s="286" t="e">
        <f>VLOOKUP(C18,AF165:AS178,C19+1,FALSE)</f>
        <v>#N/A</v>
      </c>
      <c r="AD19" s="256"/>
      <c r="AE19" s="274"/>
      <c r="AF19" s="256"/>
      <c r="AG19" s="256"/>
      <c r="AH19" s="344"/>
      <c r="AI19" s="256"/>
      <c r="AJ19" s="256"/>
      <c r="AK19" s="256"/>
      <c r="AL19" s="256"/>
    </row>
    <row r="20" spans="1:46" ht="8.1" customHeight="1" x14ac:dyDescent="0.2">
      <c r="A20" s="300"/>
      <c r="B20" s="293"/>
      <c r="C20" s="304"/>
      <c r="D20" s="292"/>
      <c r="E20" s="292"/>
      <c r="F20" s="292"/>
      <c r="G20" s="292"/>
      <c r="H20" s="481"/>
      <c r="I20" s="329"/>
      <c r="J20" s="481"/>
      <c r="K20" s="329"/>
      <c r="L20" s="481"/>
      <c r="M20" s="329"/>
      <c r="N20" s="481"/>
      <c r="O20" s="329"/>
      <c r="P20" s="481"/>
      <c r="Q20" s="329"/>
      <c r="R20" s="481"/>
      <c r="S20" s="329"/>
      <c r="T20" s="481"/>
      <c r="U20" s="329"/>
      <c r="V20" s="481"/>
      <c r="W20" s="329"/>
      <c r="X20" s="481"/>
      <c r="Y20" s="329"/>
      <c r="Z20" s="481"/>
      <c r="AA20" s="329"/>
      <c r="AB20" s="481"/>
      <c r="AC20" s="280"/>
      <c r="AD20" s="256"/>
      <c r="AE20" s="274"/>
      <c r="AF20" s="256"/>
      <c r="AG20" s="256"/>
      <c r="AH20" s="344"/>
      <c r="AI20" s="256"/>
      <c r="AJ20" s="256"/>
      <c r="AK20" s="256"/>
      <c r="AL20" s="256"/>
    </row>
    <row r="21" spans="1:46" ht="13.9" customHeight="1" x14ac:dyDescent="0.2">
      <c r="A21" s="306" t="s">
        <v>297</v>
      </c>
      <c r="B21" s="292" t="s">
        <v>336</v>
      </c>
      <c r="C21" s="307"/>
      <c r="D21" s="292"/>
      <c r="E21" s="293"/>
      <c r="F21" s="307"/>
      <c r="G21" s="307"/>
      <c r="H21" s="424"/>
      <c r="I21" s="334"/>
      <c r="J21" s="424"/>
      <c r="K21" s="334"/>
      <c r="L21" s="424"/>
      <c r="M21" s="334"/>
      <c r="N21" s="424"/>
      <c r="O21" s="334"/>
      <c r="P21" s="424"/>
      <c r="Q21" s="334"/>
      <c r="R21" s="424"/>
      <c r="S21" s="334"/>
      <c r="T21" s="424"/>
      <c r="U21" s="334"/>
      <c r="V21" s="424"/>
      <c r="W21" s="334"/>
      <c r="X21" s="424"/>
      <c r="Y21" s="334"/>
      <c r="Z21" s="424"/>
      <c r="AA21" s="334"/>
      <c r="AB21" s="424">
        <f>SUM(Z21,X21,V21,T21,R21,P21,N21,L21,J21,H21)</f>
        <v>0</v>
      </c>
      <c r="AC21" s="280"/>
      <c r="AD21" s="256"/>
      <c r="AE21" s="274"/>
      <c r="AF21" s="256"/>
      <c r="AG21" s="256"/>
      <c r="AH21" s="344"/>
      <c r="AI21" s="256"/>
      <c r="AJ21" s="256"/>
      <c r="AK21" s="256"/>
      <c r="AL21" s="256"/>
    </row>
    <row r="22" spans="1:46" ht="8.1" customHeight="1" x14ac:dyDescent="0.2">
      <c r="A22" s="306"/>
      <c r="B22" s="292"/>
      <c r="C22" s="307"/>
      <c r="D22" s="292"/>
      <c r="E22" s="293"/>
      <c r="F22" s="307"/>
      <c r="G22" s="307"/>
      <c r="H22" s="385"/>
      <c r="I22" s="334"/>
      <c r="J22" s="385"/>
      <c r="K22" s="334"/>
      <c r="L22" s="385"/>
      <c r="M22" s="334"/>
      <c r="N22" s="385"/>
      <c r="O22" s="334"/>
      <c r="P22" s="385"/>
      <c r="Q22" s="334"/>
      <c r="R22" s="385"/>
      <c r="S22" s="334"/>
      <c r="T22" s="385"/>
      <c r="U22" s="334"/>
      <c r="V22" s="385"/>
      <c r="W22" s="334"/>
      <c r="X22" s="385"/>
      <c r="Y22" s="334"/>
      <c r="Z22" s="385"/>
      <c r="AA22" s="334"/>
      <c r="AB22" s="385"/>
      <c r="AC22" s="280"/>
      <c r="AD22" s="256"/>
      <c r="AE22" s="274"/>
      <c r="AF22" s="256"/>
      <c r="AG22" s="256"/>
      <c r="AH22" s="344"/>
      <c r="AI22" s="256"/>
      <c r="AJ22" s="256"/>
      <c r="AK22" s="256"/>
      <c r="AL22" s="256"/>
    </row>
    <row r="23" spans="1:46" ht="13.9" customHeight="1" x14ac:dyDescent="0.25">
      <c r="A23" s="386" t="s">
        <v>337</v>
      </c>
      <c r="B23" s="297" t="s">
        <v>338</v>
      </c>
      <c r="C23" s="307"/>
      <c r="D23" s="292"/>
      <c r="E23" s="293"/>
      <c r="F23" s="307"/>
      <c r="G23" s="307"/>
      <c r="H23" s="481"/>
      <c r="I23" s="334"/>
      <c r="J23" s="481"/>
      <c r="K23" s="334"/>
      <c r="L23" s="481"/>
      <c r="M23" s="334"/>
      <c r="N23" s="481"/>
      <c r="O23" s="334"/>
      <c r="P23" s="481"/>
      <c r="Q23" s="334"/>
      <c r="R23" s="481"/>
      <c r="S23" s="334"/>
      <c r="T23" s="481"/>
      <c r="U23" s="334"/>
      <c r="V23" s="481"/>
      <c r="W23" s="334"/>
      <c r="X23" s="481"/>
      <c r="Y23" s="334"/>
      <c r="Z23" s="481"/>
      <c r="AA23" s="334"/>
      <c r="AB23" s="481"/>
      <c r="AC23" s="280"/>
      <c r="AD23" s="256"/>
      <c r="AE23" s="274"/>
      <c r="AF23" s="265"/>
      <c r="AG23" s="265"/>
      <c r="AH23" s="344"/>
      <c r="AI23" s="265"/>
      <c r="AJ23" s="265"/>
      <c r="AK23" s="265"/>
      <c r="AL23" s="266"/>
    </row>
    <row r="24" spans="1:46" ht="14.25" x14ac:dyDescent="0.2">
      <c r="A24" s="306" t="s">
        <v>339</v>
      </c>
      <c r="B24" s="292" t="s">
        <v>340</v>
      </c>
      <c r="C24" s="307"/>
      <c r="D24" s="292"/>
      <c r="E24" s="293"/>
      <c r="F24" s="425">
        <v>0</v>
      </c>
      <c r="G24" s="307"/>
      <c r="H24" s="424" t="e">
        <f>+$F$24/B22_für*H131</f>
        <v>#DIV/0!</v>
      </c>
      <c r="I24" s="334"/>
      <c r="J24" s="424" t="e">
        <f>+$F$24/B22_für*J131</f>
        <v>#DIV/0!</v>
      </c>
      <c r="K24" s="334"/>
      <c r="L24" s="424" t="e">
        <f>+$F$24/B22_für*L131</f>
        <v>#DIV/0!</v>
      </c>
      <c r="M24" s="334"/>
      <c r="N24" s="424" t="e">
        <f>+$F$24/B22_für*N131</f>
        <v>#DIV/0!</v>
      </c>
      <c r="O24" s="334"/>
      <c r="P24" s="424" t="e">
        <f>+$F$24/B22_für*P131</f>
        <v>#DIV/0!</v>
      </c>
      <c r="Q24" s="334"/>
      <c r="R24" s="424" t="e">
        <f>+$F$24/B22_für*R131</f>
        <v>#DIV/0!</v>
      </c>
      <c r="S24" s="334"/>
      <c r="T24" s="424" t="e">
        <f>+$F$24/B22_für*T131</f>
        <v>#DIV/0!</v>
      </c>
      <c r="U24" s="334"/>
      <c r="V24" s="424" t="e">
        <f>+$F$24/B22_für*V131</f>
        <v>#DIV/0!</v>
      </c>
      <c r="W24" s="334"/>
      <c r="X24" s="424" t="e">
        <f>+$F$24/B22_für*X131</f>
        <v>#DIV/0!</v>
      </c>
      <c r="Y24" s="334"/>
      <c r="Z24" s="424" t="e">
        <f>+$F$24/B22_für*Z131</f>
        <v>#DIV/0!</v>
      </c>
      <c r="AA24" s="334"/>
      <c r="AB24" s="424" t="e">
        <f>SUM(Z24,X24,V24,T24,R24,P24,N24,L24,J24,H24)</f>
        <v>#DIV/0!</v>
      </c>
      <c r="AC24" s="280"/>
      <c r="AD24" s="256"/>
      <c r="AE24" s="274"/>
      <c r="AF24" s="265"/>
      <c r="AG24" s="265"/>
      <c r="AH24" s="344"/>
      <c r="AI24" s="265"/>
      <c r="AJ24" s="265"/>
      <c r="AK24" s="265"/>
      <c r="AL24" s="266"/>
    </row>
    <row r="25" spans="1:46" ht="5.0999999999999996" customHeight="1" x14ac:dyDescent="0.2">
      <c r="A25" s="300"/>
      <c r="B25" s="292"/>
      <c r="C25" s="292"/>
      <c r="D25" s="292"/>
      <c r="E25" s="292"/>
      <c r="F25" s="293"/>
      <c r="G25" s="292"/>
      <c r="H25" s="303"/>
      <c r="I25" s="329"/>
      <c r="J25" s="303"/>
      <c r="K25" s="329"/>
      <c r="L25" s="303"/>
      <c r="M25" s="329"/>
      <c r="N25" s="303"/>
      <c r="O25" s="329"/>
      <c r="P25" s="303"/>
      <c r="Q25" s="329"/>
      <c r="R25" s="303"/>
      <c r="S25" s="329"/>
      <c r="T25" s="303"/>
      <c r="U25" s="329"/>
      <c r="V25" s="303"/>
      <c r="W25" s="329"/>
      <c r="X25" s="303"/>
      <c r="Y25" s="329"/>
      <c r="Z25" s="303"/>
      <c r="AA25" s="329"/>
      <c r="AB25" s="303"/>
      <c r="AC25" s="280"/>
      <c r="AD25" s="256"/>
      <c r="AE25" s="268"/>
      <c r="AF25" s="256"/>
      <c r="AG25" s="256"/>
      <c r="AH25" s="344"/>
      <c r="AI25" s="256"/>
      <c r="AJ25" s="256"/>
      <c r="AK25" s="256"/>
      <c r="AL25" s="256"/>
    </row>
    <row r="26" spans="1:46" ht="14.25" x14ac:dyDescent="0.2">
      <c r="A26" s="308" t="s">
        <v>341</v>
      </c>
      <c r="B26" s="292" t="s">
        <v>302</v>
      </c>
      <c r="C26" s="292"/>
      <c r="D26" s="292"/>
      <c r="E26" s="292"/>
      <c r="F26" s="425">
        <v>0</v>
      </c>
      <c r="G26" s="292"/>
      <c r="H26" s="424" t="e">
        <f>+$F$26/B22_für*H131</f>
        <v>#DIV/0!</v>
      </c>
      <c r="I26" s="329"/>
      <c r="J26" s="424" t="e">
        <f>+$F$26/B22_für*J131</f>
        <v>#DIV/0!</v>
      </c>
      <c r="K26" s="329"/>
      <c r="L26" s="424" t="e">
        <f>+$F$26/B22_für*L131</f>
        <v>#DIV/0!</v>
      </c>
      <c r="M26" s="329"/>
      <c r="N26" s="424" t="e">
        <f>+$F$26/B22_für*N131</f>
        <v>#DIV/0!</v>
      </c>
      <c r="O26" s="329"/>
      <c r="P26" s="424" t="e">
        <f>+$F$26/B22_für*P131</f>
        <v>#DIV/0!</v>
      </c>
      <c r="Q26" s="329"/>
      <c r="R26" s="424" t="e">
        <f>+$F$26/B22_für*R131</f>
        <v>#DIV/0!</v>
      </c>
      <c r="S26" s="329"/>
      <c r="T26" s="424" t="e">
        <f>+$F$26/B22_für*T131</f>
        <v>#DIV/0!</v>
      </c>
      <c r="U26" s="329"/>
      <c r="V26" s="424" t="e">
        <f>+$F$26/B22_für*V131</f>
        <v>#DIV/0!</v>
      </c>
      <c r="W26" s="329"/>
      <c r="X26" s="424" t="e">
        <f>+$F$26/B22_für*X131</f>
        <v>#DIV/0!</v>
      </c>
      <c r="Y26" s="329"/>
      <c r="Z26" s="424" t="e">
        <f>+$F$26/B22_für*Z131</f>
        <v>#DIV/0!</v>
      </c>
      <c r="AA26" s="329"/>
      <c r="AB26" s="424" t="e">
        <f>SUM(Z26,X26,V26,T26,R26,P26,N26,L26,J26,H26)</f>
        <v>#DIV/0!</v>
      </c>
      <c r="AC26" s="280"/>
      <c r="AD26" s="256"/>
      <c r="AE26" s="268"/>
      <c r="AF26" s="265"/>
      <c r="AG26" s="265"/>
      <c r="AH26" s="344"/>
      <c r="AI26" s="265"/>
      <c r="AJ26" s="265"/>
      <c r="AK26" s="265"/>
      <c r="AL26" s="266"/>
    </row>
    <row r="27" spans="1:46" ht="8.1" customHeight="1" x14ac:dyDescent="0.2">
      <c r="A27" s="309"/>
      <c r="B27" s="292"/>
      <c r="C27" s="292"/>
      <c r="D27" s="292"/>
      <c r="E27" s="292"/>
      <c r="F27" s="292"/>
      <c r="G27" s="292"/>
      <c r="H27" s="303"/>
      <c r="I27" s="329"/>
      <c r="J27" s="303"/>
      <c r="K27" s="329"/>
      <c r="L27" s="303"/>
      <c r="M27" s="329"/>
      <c r="N27" s="303"/>
      <c r="O27" s="329"/>
      <c r="P27" s="303"/>
      <c r="Q27" s="329"/>
      <c r="R27" s="303"/>
      <c r="S27" s="329"/>
      <c r="T27" s="303"/>
      <c r="U27" s="329"/>
      <c r="V27" s="303"/>
      <c r="W27" s="329"/>
      <c r="X27" s="303"/>
      <c r="Y27" s="329"/>
      <c r="Z27" s="303"/>
      <c r="AA27" s="329"/>
      <c r="AB27" s="303"/>
      <c r="AC27" s="280"/>
      <c r="AD27" s="265"/>
      <c r="AE27" s="267"/>
      <c r="AF27" s="265"/>
      <c r="AG27" s="265"/>
      <c r="AH27" s="344"/>
      <c r="AI27" s="265"/>
      <c r="AJ27" s="266"/>
      <c r="AK27" s="256"/>
      <c r="AL27" s="256"/>
    </row>
    <row r="28" spans="1:46" ht="13.15" customHeight="1" x14ac:dyDescent="0.25">
      <c r="A28" s="389" t="s">
        <v>328</v>
      </c>
      <c r="B28" s="297" t="s">
        <v>57</v>
      </c>
      <c r="C28" s="297"/>
      <c r="D28" s="297"/>
      <c r="E28" s="292"/>
      <c r="F28" s="292"/>
      <c r="G28" s="292"/>
      <c r="H28" s="303"/>
      <c r="I28" s="329"/>
      <c r="J28" s="303"/>
      <c r="K28" s="329"/>
      <c r="L28" s="303"/>
      <c r="M28" s="329"/>
      <c r="N28" s="303"/>
      <c r="O28" s="329"/>
      <c r="P28" s="303"/>
      <c r="Q28" s="329"/>
      <c r="R28" s="303"/>
      <c r="S28" s="329"/>
      <c r="T28" s="303"/>
      <c r="U28" s="329"/>
      <c r="V28" s="303"/>
      <c r="W28" s="329"/>
      <c r="X28" s="303"/>
      <c r="Y28" s="329"/>
      <c r="Z28" s="303"/>
      <c r="AA28" s="329"/>
      <c r="AB28" s="303"/>
      <c r="AC28" s="280"/>
      <c r="AD28" s="265"/>
      <c r="AE28" s="267"/>
      <c r="AF28" s="265"/>
      <c r="AG28" s="265"/>
      <c r="AH28" s="344"/>
      <c r="AI28" s="265"/>
      <c r="AJ28" s="266"/>
      <c r="AK28" s="256"/>
      <c r="AL28" s="256"/>
    </row>
    <row r="29" spans="1:46" ht="8.1" customHeight="1" x14ac:dyDescent="0.2">
      <c r="A29" s="300"/>
      <c r="B29" s="292"/>
      <c r="C29" s="292"/>
      <c r="D29" s="292"/>
      <c r="E29" s="292"/>
      <c r="F29" s="293"/>
      <c r="G29" s="292"/>
      <c r="H29" s="303"/>
      <c r="I29" s="329"/>
      <c r="J29" s="303"/>
      <c r="K29" s="329"/>
      <c r="L29" s="303"/>
      <c r="M29" s="329"/>
      <c r="N29" s="303"/>
      <c r="O29" s="329"/>
      <c r="P29" s="303"/>
      <c r="Q29" s="329"/>
      <c r="R29" s="303"/>
      <c r="S29" s="329"/>
      <c r="T29" s="303"/>
      <c r="U29" s="329"/>
      <c r="V29" s="303"/>
      <c r="W29" s="329"/>
      <c r="X29" s="303"/>
      <c r="Y29" s="329"/>
      <c r="Z29" s="303"/>
      <c r="AA29" s="329"/>
      <c r="AB29" s="303"/>
      <c r="AC29" s="280"/>
      <c r="AD29" s="256"/>
      <c r="AE29" s="268"/>
      <c r="AF29" s="256"/>
      <c r="AG29" s="256"/>
      <c r="AH29" s="344"/>
      <c r="AI29" s="256"/>
      <c r="AJ29" s="256"/>
      <c r="AK29" s="256"/>
      <c r="AL29" s="256"/>
    </row>
    <row r="30" spans="1:46" ht="14.25" x14ac:dyDescent="0.2">
      <c r="A30" s="308"/>
      <c r="B30" s="292" t="s">
        <v>58</v>
      </c>
      <c r="C30" s="292"/>
      <c r="D30" s="292"/>
      <c r="E30" s="292"/>
      <c r="F30" s="292"/>
      <c r="G30" s="292"/>
      <c r="H30" s="424"/>
      <c r="I30" s="329"/>
      <c r="J30" s="424"/>
      <c r="K30" s="329"/>
      <c r="L30" s="424"/>
      <c r="M30" s="329"/>
      <c r="N30" s="424"/>
      <c r="O30" s="329"/>
      <c r="P30" s="424"/>
      <c r="Q30" s="329"/>
      <c r="R30" s="424"/>
      <c r="S30" s="329"/>
      <c r="T30" s="424"/>
      <c r="U30" s="329"/>
      <c r="V30" s="424"/>
      <c r="W30" s="329"/>
      <c r="X30" s="424"/>
      <c r="Y30" s="329"/>
      <c r="Z30" s="424"/>
      <c r="AA30" s="329"/>
      <c r="AB30" s="424">
        <f>SUM(Z30,X30,V30,T30,R30,P30,N30,L30,J30,H30)</f>
        <v>0</v>
      </c>
      <c r="AC30" s="287"/>
      <c r="AD30" s="256"/>
      <c r="AE30" s="267"/>
      <c r="AF30" s="265"/>
      <c r="AG30" s="265"/>
      <c r="AH30" s="344"/>
      <c r="AI30" s="265"/>
      <c r="AJ30" s="266"/>
      <c r="AK30" s="256"/>
      <c r="AL30" s="256"/>
    </row>
    <row r="31" spans="1:46" ht="5.0999999999999996" customHeight="1" x14ac:dyDescent="0.2">
      <c r="A31" s="300"/>
      <c r="B31" s="292"/>
      <c r="C31" s="292"/>
      <c r="D31" s="292"/>
      <c r="E31" s="292"/>
      <c r="F31" s="293"/>
      <c r="G31" s="292"/>
      <c r="H31" s="303"/>
      <c r="I31" s="329"/>
      <c r="J31" s="303"/>
      <c r="K31" s="329"/>
      <c r="L31" s="303"/>
      <c r="M31" s="329"/>
      <c r="N31" s="303"/>
      <c r="O31" s="329"/>
      <c r="P31" s="303"/>
      <c r="Q31" s="329"/>
      <c r="R31" s="303"/>
      <c r="S31" s="329"/>
      <c r="T31" s="303"/>
      <c r="U31" s="329"/>
      <c r="V31" s="303"/>
      <c r="W31" s="329"/>
      <c r="X31" s="303"/>
      <c r="Y31" s="329"/>
      <c r="Z31" s="303"/>
      <c r="AA31" s="329"/>
      <c r="AB31" s="303"/>
      <c r="AC31" s="280"/>
      <c r="AD31" s="256"/>
      <c r="AE31" s="268"/>
      <c r="AF31" s="256"/>
      <c r="AG31" s="256"/>
      <c r="AH31" s="344"/>
      <c r="AI31" s="256"/>
      <c r="AJ31" s="256"/>
      <c r="AK31" s="256"/>
      <c r="AL31" s="256"/>
    </row>
    <row r="32" spans="1:46" ht="14.25" x14ac:dyDescent="0.2">
      <c r="A32" s="308"/>
      <c r="B32" s="292" t="s">
        <v>59</v>
      </c>
      <c r="C32" s="292"/>
      <c r="D32" s="292"/>
      <c r="E32" s="292"/>
      <c r="F32" s="425">
        <v>0</v>
      </c>
      <c r="G32" s="292"/>
      <c r="H32" s="425"/>
      <c r="I32" s="329"/>
      <c r="J32" s="425"/>
      <c r="K32" s="329"/>
      <c r="L32" s="425"/>
      <c r="M32" s="329"/>
      <c r="N32" s="425"/>
      <c r="O32" s="329"/>
      <c r="P32" s="425"/>
      <c r="Q32" s="329"/>
      <c r="R32" s="425"/>
      <c r="S32" s="329"/>
      <c r="T32" s="425"/>
      <c r="U32" s="329"/>
      <c r="V32" s="425"/>
      <c r="W32" s="329"/>
      <c r="X32" s="425"/>
      <c r="Y32" s="329"/>
      <c r="Z32" s="425"/>
      <c r="AA32" s="329"/>
      <c r="AB32" s="424">
        <f>SUM(Z32,X32,V32,T32,R32,P32,N32,L32,J32,H32)</f>
        <v>0</v>
      </c>
      <c r="AC32" s="287"/>
      <c r="AD32" s="256"/>
      <c r="AE32" s="268"/>
      <c r="AF32" s="256"/>
      <c r="AG32" s="256"/>
      <c r="AH32" s="344"/>
      <c r="AI32" s="256"/>
      <c r="AJ32" s="256"/>
      <c r="AK32" s="256"/>
      <c r="AL32" s="256"/>
    </row>
    <row r="33" spans="1:38" ht="5.0999999999999996" customHeight="1" x14ac:dyDescent="0.2">
      <c r="A33" s="300"/>
      <c r="B33" s="292"/>
      <c r="C33" s="292"/>
      <c r="D33" s="292"/>
      <c r="E33" s="292"/>
      <c r="F33" s="293"/>
      <c r="G33" s="292"/>
      <c r="H33" s="310"/>
      <c r="I33" s="329"/>
      <c r="J33" s="310"/>
      <c r="K33" s="329"/>
      <c r="L33" s="310"/>
      <c r="M33" s="329"/>
      <c r="N33" s="310"/>
      <c r="O33" s="329"/>
      <c r="P33" s="310"/>
      <c r="Q33" s="329"/>
      <c r="R33" s="310"/>
      <c r="S33" s="329"/>
      <c r="T33" s="310"/>
      <c r="U33" s="329"/>
      <c r="V33" s="310"/>
      <c r="W33" s="329"/>
      <c r="X33" s="310"/>
      <c r="Y33" s="329"/>
      <c r="Z33" s="310"/>
      <c r="AA33" s="329"/>
      <c r="AB33" s="310"/>
      <c r="AC33" s="280"/>
      <c r="AD33" s="256"/>
      <c r="AE33" s="268"/>
      <c r="AF33" s="256"/>
      <c r="AG33" s="256"/>
      <c r="AH33" s="344"/>
      <c r="AI33" s="256"/>
      <c r="AJ33" s="256"/>
      <c r="AK33" s="256"/>
      <c r="AL33" s="256"/>
    </row>
    <row r="34" spans="1:38" s="276" customFormat="1" ht="14.25" x14ac:dyDescent="0.2">
      <c r="A34" s="311"/>
      <c r="B34" s="292" t="s">
        <v>352</v>
      </c>
      <c r="C34" s="292"/>
      <c r="D34" s="292"/>
      <c r="E34" s="292"/>
      <c r="F34" s="305"/>
      <c r="G34" s="292"/>
      <c r="H34" s="424"/>
      <c r="I34" s="329"/>
      <c r="J34" s="424"/>
      <c r="K34" s="329"/>
      <c r="L34" s="424"/>
      <c r="M34" s="329"/>
      <c r="N34" s="424"/>
      <c r="O34" s="329"/>
      <c r="P34" s="424"/>
      <c r="Q34" s="329"/>
      <c r="R34" s="424"/>
      <c r="S34" s="329"/>
      <c r="T34" s="424"/>
      <c r="U34" s="329"/>
      <c r="V34" s="424"/>
      <c r="W34" s="329"/>
      <c r="X34" s="424"/>
      <c r="Y34" s="329"/>
      <c r="Z34" s="424"/>
      <c r="AA34" s="329"/>
      <c r="AB34" s="424">
        <f>SUM(Z34,X34,V34,T34,R34,P34,N34,L34,J34,H34)</f>
        <v>0</v>
      </c>
      <c r="AC34" s="288"/>
      <c r="AD34" s="256"/>
      <c r="AE34" s="277"/>
      <c r="AH34" s="344"/>
    </row>
    <row r="35" spans="1:38" ht="8.1" customHeight="1" x14ac:dyDescent="0.2">
      <c r="A35" s="308"/>
      <c r="B35" s="292"/>
      <c r="C35" s="292"/>
      <c r="D35" s="292"/>
      <c r="E35" s="292"/>
      <c r="F35" s="292"/>
      <c r="G35" s="292"/>
      <c r="H35" s="481"/>
      <c r="I35" s="329"/>
      <c r="J35" s="481"/>
      <c r="K35" s="329"/>
      <c r="L35" s="481"/>
      <c r="M35" s="329"/>
      <c r="N35" s="481"/>
      <c r="O35" s="329"/>
      <c r="P35" s="481"/>
      <c r="Q35" s="329"/>
      <c r="R35" s="481"/>
      <c r="S35" s="329"/>
      <c r="T35" s="481"/>
      <c r="U35" s="329"/>
      <c r="V35" s="481"/>
      <c r="W35" s="329"/>
      <c r="X35" s="481"/>
      <c r="Y35" s="329"/>
      <c r="Z35" s="481"/>
      <c r="AA35" s="329"/>
      <c r="AB35" s="481"/>
      <c r="AC35" s="280"/>
    </row>
    <row r="36" spans="1:38" ht="15" x14ac:dyDescent="0.25">
      <c r="A36" s="312" t="s">
        <v>304</v>
      </c>
      <c r="B36" s="313"/>
      <c r="C36" s="313"/>
      <c r="D36" s="313"/>
      <c r="E36" s="313"/>
      <c r="F36" s="292"/>
      <c r="G36" s="292"/>
      <c r="H36" s="303"/>
      <c r="I36" s="329"/>
      <c r="J36" s="303"/>
      <c r="K36" s="329"/>
      <c r="L36" s="303"/>
      <c r="M36" s="329"/>
      <c r="N36" s="303"/>
      <c r="O36" s="329"/>
      <c r="P36" s="303"/>
      <c r="Q36" s="329"/>
      <c r="R36" s="303"/>
      <c r="S36" s="329"/>
      <c r="T36" s="303"/>
      <c r="U36" s="329"/>
      <c r="V36" s="303"/>
      <c r="W36" s="329"/>
      <c r="X36" s="303"/>
      <c r="Y36" s="329"/>
      <c r="Z36" s="303"/>
      <c r="AA36" s="329"/>
      <c r="AB36" s="303"/>
      <c r="AC36" s="280"/>
    </row>
    <row r="37" spans="1:38" ht="8.1" customHeight="1" x14ac:dyDescent="0.2">
      <c r="A37" s="292"/>
      <c r="B37" s="292"/>
      <c r="C37" s="292"/>
      <c r="D37" s="292"/>
      <c r="E37" s="292"/>
      <c r="F37" s="292"/>
      <c r="G37" s="292"/>
      <c r="H37" s="303"/>
      <c r="I37" s="329"/>
      <c r="J37" s="303"/>
      <c r="K37" s="329"/>
      <c r="L37" s="303"/>
      <c r="M37" s="329"/>
      <c r="N37" s="303"/>
      <c r="O37" s="329"/>
      <c r="P37" s="303"/>
      <c r="Q37" s="329"/>
      <c r="R37" s="303"/>
      <c r="S37" s="329"/>
      <c r="T37" s="303"/>
      <c r="U37" s="329"/>
      <c r="V37" s="303"/>
      <c r="W37" s="329"/>
      <c r="X37" s="303"/>
      <c r="Y37" s="329"/>
      <c r="Z37" s="303"/>
      <c r="AA37" s="329"/>
      <c r="AB37" s="303"/>
      <c r="AC37" s="280"/>
    </row>
    <row r="38" spans="1:38" ht="14.25" x14ac:dyDescent="0.2">
      <c r="A38" s="308" t="s">
        <v>305</v>
      </c>
      <c r="B38" s="292" t="s">
        <v>217</v>
      </c>
      <c r="C38" s="292"/>
      <c r="D38" s="292"/>
      <c r="E38" s="292"/>
      <c r="F38" s="292"/>
      <c r="G38" s="292"/>
      <c r="H38" s="481"/>
      <c r="I38" s="329"/>
      <c r="J38" s="481"/>
      <c r="K38" s="329"/>
      <c r="L38" s="481"/>
      <c r="M38" s="329"/>
      <c r="N38" s="481"/>
      <c r="O38" s="329"/>
      <c r="P38" s="481"/>
      <c r="Q38" s="329"/>
      <c r="R38" s="481"/>
      <c r="S38" s="329"/>
      <c r="T38" s="481"/>
      <c r="U38" s="329"/>
      <c r="V38" s="481"/>
      <c r="W38" s="329"/>
      <c r="X38" s="481"/>
      <c r="Y38" s="329"/>
      <c r="Z38" s="481"/>
      <c r="AA38" s="329"/>
      <c r="AB38" s="481"/>
      <c r="AC38" s="280"/>
    </row>
    <row r="39" spans="1:38" ht="8.1" customHeight="1" x14ac:dyDescent="0.2">
      <c r="A39" s="300"/>
      <c r="B39" s="292"/>
      <c r="C39" s="292"/>
      <c r="D39" s="292"/>
      <c r="E39" s="292"/>
      <c r="F39" s="293"/>
      <c r="G39" s="292"/>
      <c r="H39" s="303"/>
      <c r="I39" s="329"/>
      <c r="J39" s="303"/>
      <c r="K39" s="329"/>
      <c r="L39" s="303"/>
      <c r="M39" s="329"/>
      <c r="N39" s="303"/>
      <c r="O39" s="329"/>
      <c r="P39" s="303"/>
      <c r="Q39" s="329"/>
      <c r="R39" s="303"/>
      <c r="S39" s="329"/>
      <c r="T39" s="303"/>
      <c r="U39" s="329"/>
      <c r="V39" s="303"/>
      <c r="W39" s="329"/>
      <c r="X39" s="303"/>
      <c r="Y39" s="329"/>
      <c r="Z39" s="303"/>
      <c r="AA39" s="329"/>
      <c r="AB39" s="303"/>
      <c r="AC39" s="280"/>
    </row>
    <row r="40" spans="1:38" ht="15" customHeight="1" x14ac:dyDescent="0.2">
      <c r="A40" s="309"/>
      <c r="B40" s="607"/>
      <c r="C40" s="607"/>
      <c r="D40" s="607"/>
      <c r="E40" s="607"/>
      <c r="F40" s="292"/>
      <c r="G40" s="292"/>
      <c r="H40" s="424"/>
      <c r="I40" s="329"/>
      <c r="J40" s="424"/>
      <c r="K40" s="329"/>
      <c r="L40" s="424"/>
      <c r="M40" s="329"/>
      <c r="N40" s="424"/>
      <c r="O40" s="329"/>
      <c r="P40" s="424"/>
      <c r="Q40" s="329"/>
      <c r="R40" s="424"/>
      <c r="S40" s="329"/>
      <c r="T40" s="424"/>
      <c r="U40" s="329"/>
      <c r="V40" s="424"/>
      <c r="W40" s="329"/>
      <c r="X40" s="424"/>
      <c r="Y40" s="329"/>
      <c r="Z40" s="424"/>
      <c r="AA40" s="329"/>
      <c r="AB40" s="424">
        <f t="shared" ref="AB40:AB43" si="0">SUM(Z40,X40,V40,T40,R40,P40,N40,L40,J40,H40)</f>
        <v>0</v>
      </c>
      <c r="AC40" s="287"/>
    </row>
    <row r="41" spans="1:38" ht="15" customHeight="1" x14ac:dyDescent="0.2">
      <c r="A41" s="309"/>
      <c r="B41" s="607"/>
      <c r="C41" s="607"/>
      <c r="D41" s="607"/>
      <c r="E41" s="607"/>
      <c r="F41" s="292"/>
      <c r="G41" s="292"/>
      <c r="H41" s="424"/>
      <c r="I41" s="329"/>
      <c r="J41" s="424"/>
      <c r="K41" s="329"/>
      <c r="L41" s="424"/>
      <c r="M41" s="329"/>
      <c r="N41" s="424"/>
      <c r="O41" s="329"/>
      <c r="P41" s="424"/>
      <c r="Q41" s="329"/>
      <c r="R41" s="424"/>
      <c r="S41" s="329"/>
      <c r="T41" s="424"/>
      <c r="U41" s="329"/>
      <c r="V41" s="424"/>
      <c r="W41" s="329"/>
      <c r="X41" s="424"/>
      <c r="Y41" s="329"/>
      <c r="Z41" s="424"/>
      <c r="AA41" s="329"/>
      <c r="AB41" s="424">
        <f t="shared" si="0"/>
        <v>0</v>
      </c>
      <c r="AC41" s="287"/>
    </row>
    <row r="42" spans="1:38" ht="15" customHeight="1" x14ac:dyDescent="0.2">
      <c r="A42" s="309"/>
      <c r="B42" s="607"/>
      <c r="C42" s="607"/>
      <c r="D42" s="607"/>
      <c r="E42" s="607"/>
      <c r="F42" s="292"/>
      <c r="G42" s="292"/>
      <c r="H42" s="424"/>
      <c r="I42" s="329"/>
      <c r="J42" s="424"/>
      <c r="K42" s="329"/>
      <c r="L42" s="424"/>
      <c r="M42" s="329"/>
      <c r="N42" s="424"/>
      <c r="O42" s="329"/>
      <c r="P42" s="424"/>
      <c r="Q42" s="329"/>
      <c r="R42" s="424"/>
      <c r="S42" s="329"/>
      <c r="T42" s="424"/>
      <c r="U42" s="329"/>
      <c r="V42" s="424"/>
      <c r="W42" s="329"/>
      <c r="X42" s="424"/>
      <c r="Y42" s="329"/>
      <c r="Z42" s="424"/>
      <c r="AA42" s="329"/>
      <c r="AB42" s="424">
        <f t="shared" si="0"/>
        <v>0</v>
      </c>
      <c r="AC42" s="287"/>
    </row>
    <row r="43" spans="1:38" ht="15" customHeight="1" x14ac:dyDescent="0.2">
      <c r="A43" s="309"/>
      <c r="B43" s="607"/>
      <c r="C43" s="607"/>
      <c r="D43" s="607"/>
      <c r="E43" s="607"/>
      <c r="F43" s="292"/>
      <c r="G43" s="292"/>
      <c r="H43" s="424"/>
      <c r="I43" s="329"/>
      <c r="J43" s="424"/>
      <c r="K43" s="329"/>
      <c r="L43" s="424"/>
      <c r="M43" s="329"/>
      <c r="N43" s="424"/>
      <c r="O43" s="329"/>
      <c r="P43" s="424"/>
      <c r="Q43" s="329"/>
      <c r="R43" s="424"/>
      <c r="S43" s="329"/>
      <c r="T43" s="424"/>
      <c r="U43" s="329"/>
      <c r="V43" s="424"/>
      <c r="W43" s="329"/>
      <c r="X43" s="424"/>
      <c r="Y43" s="329"/>
      <c r="Z43" s="424"/>
      <c r="AA43" s="329"/>
      <c r="AB43" s="424">
        <f t="shared" si="0"/>
        <v>0</v>
      </c>
      <c r="AC43" s="287"/>
    </row>
    <row r="44" spans="1:38" ht="8.1" customHeight="1" x14ac:dyDescent="0.2">
      <c r="A44" s="300"/>
      <c r="B44" s="292"/>
      <c r="C44" s="292"/>
      <c r="D44" s="292"/>
      <c r="E44" s="292"/>
      <c r="F44" s="293"/>
      <c r="G44" s="292"/>
      <c r="H44" s="303"/>
      <c r="I44" s="329"/>
      <c r="J44" s="303"/>
      <c r="K44" s="329"/>
      <c r="L44" s="303"/>
      <c r="M44" s="329"/>
      <c r="N44" s="303"/>
      <c r="O44" s="329"/>
      <c r="P44" s="303"/>
      <c r="Q44" s="329"/>
      <c r="R44" s="303"/>
      <c r="S44" s="329"/>
      <c r="T44" s="303"/>
      <c r="U44" s="329"/>
      <c r="V44" s="303"/>
      <c r="W44" s="329"/>
      <c r="X44" s="303"/>
      <c r="Y44" s="329"/>
      <c r="Z44" s="303"/>
      <c r="AA44" s="329"/>
      <c r="AB44" s="303"/>
      <c r="AC44" s="280"/>
    </row>
    <row r="45" spans="1:38" ht="14.25" x14ac:dyDescent="0.2">
      <c r="A45" s="308" t="s">
        <v>331</v>
      </c>
      <c r="B45" s="292" t="s">
        <v>307</v>
      </c>
      <c r="C45" s="292"/>
      <c r="D45" s="292"/>
      <c r="E45" s="292"/>
      <c r="F45" s="293"/>
      <c r="G45" s="293"/>
      <c r="H45" s="481"/>
      <c r="I45" s="482"/>
      <c r="J45" s="481"/>
      <c r="K45" s="482"/>
      <c r="L45" s="481"/>
      <c r="M45" s="482"/>
      <c r="N45" s="481"/>
      <c r="O45" s="482"/>
      <c r="P45" s="481"/>
      <c r="Q45" s="482"/>
      <c r="R45" s="481"/>
      <c r="S45" s="482"/>
      <c r="T45" s="481"/>
      <c r="U45" s="482"/>
      <c r="V45" s="481"/>
      <c r="W45" s="482"/>
      <c r="X45" s="481"/>
      <c r="Y45" s="482"/>
      <c r="Z45" s="481"/>
      <c r="AA45" s="482"/>
      <c r="AB45" s="481"/>
      <c r="AC45" s="280"/>
    </row>
    <row r="46" spans="1:38" ht="8.1" customHeight="1" x14ac:dyDescent="0.2">
      <c r="A46" s="300"/>
      <c r="B46" s="292"/>
      <c r="C46" s="292"/>
      <c r="D46" s="292"/>
      <c r="E46" s="292"/>
      <c r="F46" s="293"/>
      <c r="G46" s="292"/>
      <c r="H46" s="303"/>
      <c r="I46" s="329"/>
      <c r="J46" s="303"/>
      <c r="K46" s="329"/>
      <c r="L46" s="303"/>
      <c r="M46" s="329"/>
      <c r="N46" s="303"/>
      <c r="O46" s="329"/>
      <c r="P46" s="303"/>
      <c r="Q46" s="329"/>
      <c r="R46" s="303"/>
      <c r="S46" s="329"/>
      <c r="T46" s="303"/>
      <c r="U46" s="329"/>
      <c r="V46" s="303"/>
      <c r="W46" s="329"/>
      <c r="X46" s="303"/>
      <c r="Y46" s="329"/>
      <c r="Z46" s="303"/>
      <c r="AA46" s="329"/>
      <c r="AB46" s="303"/>
      <c r="AC46" s="280"/>
    </row>
    <row r="47" spans="1:38" ht="15" customHeight="1" x14ac:dyDescent="0.2">
      <c r="A47" s="309"/>
      <c r="B47" s="607"/>
      <c r="C47" s="607"/>
      <c r="D47" s="607"/>
      <c r="E47" s="607"/>
      <c r="F47" s="292"/>
      <c r="G47" s="292"/>
      <c r="H47" s="424"/>
      <c r="I47" s="329"/>
      <c r="J47" s="424"/>
      <c r="K47" s="329"/>
      <c r="L47" s="424"/>
      <c r="M47" s="329"/>
      <c r="N47" s="424"/>
      <c r="O47" s="329"/>
      <c r="P47" s="424"/>
      <c r="Q47" s="329"/>
      <c r="R47" s="424"/>
      <c r="S47" s="329"/>
      <c r="T47" s="424"/>
      <c r="U47" s="329"/>
      <c r="V47" s="424"/>
      <c r="W47" s="329"/>
      <c r="X47" s="424"/>
      <c r="Y47" s="329"/>
      <c r="Z47" s="424"/>
      <c r="AA47" s="329"/>
      <c r="AB47" s="424">
        <f t="shared" ref="AB47:AB50" si="1">SUM(Z47,X47,V47,T47,R47,P47,N47,L47,J47,H47)</f>
        <v>0</v>
      </c>
      <c r="AC47" s="287"/>
    </row>
    <row r="48" spans="1:38" ht="15" customHeight="1" x14ac:dyDescent="0.2">
      <c r="A48" s="309"/>
      <c r="B48" s="607"/>
      <c r="C48" s="607"/>
      <c r="D48" s="607"/>
      <c r="E48" s="607"/>
      <c r="F48" s="292"/>
      <c r="G48" s="292"/>
      <c r="H48" s="424"/>
      <c r="I48" s="329"/>
      <c r="J48" s="424"/>
      <c r="K48" s="329"/>
      <c r="L48" s="424"/>
      <c r="M48" s="329"/>
      <c r="N48" s="424"/>
      <c r="O48" s="329"/>
      <c r="P48" s="424"/>
      <c r="Q48" s="329"/>
      <c r="R48" s="424"/>
      <c r="S48" s="329"/>
      <c r="T48" s="424"/>
      <c r="U48" s="329"/>
      <c r="V48" s="424"/>
      <c r="W48" s="329"/>
      <c r="X48" s="424"/>
      <c r="Y48" s="329"/>
      <c r="Z48" s="424"/>
      <c r="AA48" s="329"/>
      <c r="AB48" s="424">
        <f t="shared" si="1"/>
        <v>0</v>
      </c>
      <c r="AC48" s="287"/>
    </row>
    <row r="49" spans="1:29" ht="15" customHeight="1" x14ac:dyDescent="0.2">
      <c r="A49" s="309"/>
      <c r="B49" s="607"/>
      <c r="C49" s="607"/>
      <c r="D49" s="607"/>
      <c r="E49" s="607"/>
      <c r="F49" s="292"/>
      <c r="G49" s="292"/>
      <c r="H49" s="424"/>
      <c r="I49" s="329"/>
      <c r="J49" s="424"/>
      <c r="K49" s="329"/>
      <c r="L49" s="424"/>
      <c r="M49" s="329"/>
      <c r="N49" s="424"/>
      <c r="O49" s="329"/>
      <c r="P49" s="424"/>
      <c r="Q49" s="329"/>
      <c r="R49" s="424"/>
      <c r="S49" s="329"/>
      <c r="T49" s="424"/>
      <c r="U49" s="329"/>
      <c r="V49" s="424"/>
      <c r="W49" s="329"/>
      <c r="X49" s="424"/>
      <c r="Y49" s="329"/>
      <c r="Z49" s="424"/>
      <c r="AA49" s="329"/>
      <c r="AB49" s="424">
        <f t="shared" si="1"/>
        <v>0</v>
      </c>
      <c r="AC49" s="287"/>
    </row>
    <row r="50" spans="1:29" ht="15" customHeight="1" x14ac:dyDescent="0.2">
      <c r="A50" s="309"/>
      <c r="B50" s="607"/>
      <c r="C50" s="607"/>
      <c r="D50" s="607"/>
      <c r="E50" s="607"/>
      <c r="F50" s="292"/>
      <c r="G50" s="292"/>
      <c r="H50" s="424"/>
      <c r="I50" s="329"/>
      <c r="J50" s="424"/>
      <c r="K50" s="329"/>
      <c r="L50" s="424"/>
      <c r="M50" s="329"/>
      <c r="N50" s="424"/>
      <c r="O50" s="329"/>
      <c r="P50" s="424"/>
      <c r="Q50" s="329"/>
      <c r="R50" s="424"/>
      <c r="S50" s="329"/>
      <c r="T50" s="424"/>
      <c r="U50" s="329"/>
      <c r="V50" s="424"/>
      <c r="W50" s="329"/>
      <c r="X50" s="424"/>
      <c r="Y50" s="329"/>
      <c r="Z50" s="424"/>
      <c r="AA50" s="329"/>
      <c r="AB50" s="424">
        <f t="shared" si="1"/>
        <v>0</v>
      </c>
      <c r="AC50" s="287"/>
    </row>
    <row r="51" spans="1:29" ht="8.1" customHeight="1" x14ac:dyDescent="0.2">
      <c r="A51" s="300"/>
      <c r="B51" s="292"/>
      <c r="C51" s="292"/>
      <c r="D51" s="292"/>
      <c r="E51" s="292"/>
      <c r="F51" s="293"/>
      <c r="G51" s="292"/>
      <c r="H51" s="303"/>
      <c r="I51" s="329"/>
      <c r="J51" s="303"/>
      <c r="K51" s="329"/>
      <c r="L51" s="303"/>
      <c r="M51" s="329"/>
      <c r="N51" s="303"/>
      <c r="O51" s="329"/>
      <c r="P51" s="303"/>
      <c r="Q51" s="329"/>
      <c r="R51" s="303"/>
      <c r="S51" s="329"/>
      <c r="T51" s="303"/>
      <c r="U51" s="329"/>
      <c r="V51" s="303"/>
      <c r="W51" s="329"/>
      <c r="X51" s="303"/>
      <c r="Y51" s="329"/>
      <c r="Z51" s="303"/>
      <c r="AA51" s="329"/>
      <c r="AB51" s="303"/>
      <c r="AC51" s="280"/>
    </row>
    <row r="52" spans="1:29" ht="14.25" x14ac:dyDescent="0.2">
      <c r="A52" s="308" t="s">
        <v>342</v>
      </c>
      <c r="B52" s="292" t="s">
        <v>218</v>
      </c>
      <c r="C52" s="292"/>
      <c r="D52" s="307"/>
      <c r="E52" s="292"/>
      <c r="F52" s="292"/>
      <c r="G52" s="292"/>
      <c r="H52" s="303"/>
      <c r="I52" s="329"/>
      <c r="J52" s="303"/>
      <c r="K52" s="329"/>
      <c r="L52" s="303"/>
      <c r="M52" s="329"/>
      <c r="N52" s="303"/>
      <c r="O52" s="329"/>
      <c r="P52" s="303"/>
      <c r="Q52" s="329"/>
      <c r="R52" s="303"/>
      <c r="S52" s="329"/>
      <c r="T52" s="303"/>
      <c r="U52" s="329"/>
      <c r="V52" s="303"/>
      <c r="W52" s="329"/>
      <c r="X52" s="303"/>
      <c r="Y52" s="329"/>
      <c r="Z52" s="303"/>
      <c r="AA52" s="329"/>
      <c r="AB52" s="303"/>
      <c r="AC52" s="287"/>
    </row>
    <row r="53" spans="1:29" ht="8.1" customHeight="1" x14ac:dyDescent="0.2">
      <c r="A53" s="300"/>
      <c r="B53" s="292"/>
      <c r="C53" s="292"/>
      <c r="D53" s="292"/>
      <c r="E53" s="292"/>
      <c r="F53" s="293"/>
      <c r="G53" s="292"/>
      <c r="H53" s="303"/>
      <c r="I53" s="329"/>
      <c r="J53" s="303"/>
      <c r="K53" s="329"/>
      <c r="L53" s="303"/>
      <c r="M53" s="329"/>
      <c r="N53" s="303"/>
      <c r="O53" s="329"/>
      <c r="P53" s="303"/>
      <c r="Q53" s="329"/>
      <c r="R53" s="303"/>
      <c r="S53" s="329"/>
      <c r="T53" s="303"/>
      <c r="U53" s="329"/>
      <c r="V53" s="303"/>
      <c r="W53" s="329"/>
      <c r="X53" s="303"/>
      <c r="Y53" s="329"/>
      <c r="Z53" s="303"/>
      <c r="AA53" s="329"/>
      <c r="AB53" s="303"/>
      <c r="AC53" s="280"/>
    </row>
    <row r="54" spans="1:29" ht="15" customHeight="1" x14ac:dyDescent="0.2">
      <c r="A54" s="300"/>
      <c r="B54" s="607"/>
      <c r="C54" s="607"/>
      <c r="D54" s="607"/>
      <c r="E54" s="607"/>
      <c r="F54" s="292"/>
      <c r="G54" s="292"/>
      <c r="H54" s="424"/>
      <c r="I54" s="329"/>
      <c r="J54" s="424"/>
      <c r="K54" s="329"/>
      <c r="L54" s="424"/>
      <c r="M54" s="329"/>
      <c r="N54" s="424"/>
      <c r="O54" s="329"/>
      <c r="P54" s="424"/>
      <c r="Q54" s="329"/>
      <c r="R54" s="424"/>
      <c r="S54" s="329"/>
      <c r="T54" s="424"/>
      <c r="U54" s="329"/>
      <c r="V54" s="424"/>
      <c r="W54" s="329"/>
      <c r="X54" s="424"/>
      <c r="Y54" s="329"/>
      <c r="Z54" s="424"/>
      <c r="AA54" s="329"/>
      <c r="AB54" s="424">
        <f t="shared" ref="AB54:AB57" si="2">SUM(Z54,X54,V54,T54,R54,P54,N54,L54,J54,H54)</f>
        <v>0</v>
      </c>
      <c r="AC54" s="280"/>
    </row>
    <row r="55" spans="1:29" ht="15" customHeight="1" x14ac:dyDescent="0.2">
      <c r="A55" s="300"/>
      <c r="B55" s="607"/>
      <c r="C55" s="607"/>
      <c r="D55" s="607"/>
      <c r="E55" s="607"/>
      <c r="F55" s="292"/>
      <c r="G55" s="292"/>
      <c r="H55" s="424"/>
      <c r="I55" s="329"/>
      <c r="J55" s="424"/>
      <c r="K55" s="329"/>
      <c r="L55" s="424"/>
      <c r="M55" s="329"/>
      <c r="N55" s="424"/>
      <c r="O55" s="329"/>
      <c r="P55" s="424"/>
      <c r="Q55" s="329"/>
      <c r="R55" s="424"/>
      <c r="S55" s="329"/>
      <c r="T55" s="424"/>
      <c r="U55" s="329"/>
      <c r="V55" s="424"/>
      <c r="W55" s="329"/>
      <c r="X55" s="424"/>
      <c r="Y55" s="329"/>
      <c r="Z55" s="424"/>
      <c r="AA55" s="329"/>
      <c r="AB55" s="424">
        <f t="shared" si="2"/>
        <v>0</v>
      </c>
      <c r="AC55" s="280"/>
    </row>
    <row r="56" spans="1:29" ht="15" customHeight="1" x14ac:dyDescent="0.2">
      <c r="A56" s="300"/>
      <c r="B56" s="607"/>
      <c r="C56" s="607"/>
      <c r="D56" s="607"/>
      <c r="E56" s="607"/>
      <c r="F56" s="292"/>
      <c r="G56" s="292"/>
      <c r="H56" s="424"/>
      <c r="I56" s="329"/>
      <c r="J56" s="424"/>
      <c r="K56" s="329"/>
      <c r="L56" s="424"/>
      <c r="M56" s="329"/>
      <c r="N56" s="424"/>
      <c r="O56" s="329"/>
      <c r="P56" s="424"/>
      <c r="Q56" s="329"/>
      <c r="R56" s="424"/>
      <c r="S56" s="329"/>
      <c r="T56" s="424"/>
      <c r="U56" s="329"/>
      <c r="V56" s="424"/>
      <c r="W56" s="329"/>
      <c r="X56" s="424"/>
      <c r="Y56" s="329"/>
      <c r="Z56" s="424"/>
      <c r="AA56" s="329"/>
      <c r="AB56" s="424">
        <f t="shared" si="2"/>
        <v>0</v>
      </c>
      <c r="AC56" s="280"/>
    </row>
    <row r="57" spans="1:29" ht="15" customHeight="1" x14ac:dyDescent="0.2">
      <c r="A57" s="300"/>
      <c r="B57" s="607"/>
      <c r="C57" s="607"/>
      <c r="D57" s="607"/>
      <c r="E57" s="607"/>
      <c r="F57" s="292"/>
      <c r="G57" s="292"/>
      <c r="H57" s="424"/>
      <c r="I57" s="329"/>
      <c r="J57" s="424"/>
      <c r="K57" s="329"/>
      <c r="L57" s="424"/>
      <c r="M57" s="329"/>
      <c r="N57" s="424"/>
      <c r="O57" s="329"/>
      <c r="P57" s="424"/>
      <c r="Q57" s="329"/>
      <c r="R57" s="424"/>
      <c r="S57" s="329"/>
      <c r="T57" s="424"/>
      <c r="U57" s="329"/>
      <c r="V57" s="424"/>
      <c r="W57" s="329"/>
      <c r="X57" s="424"/>
      <c r="Y57" s="329"/>
      <c r="Z57" s="424"/>
      <c r="AA57" s="329"/>
      <c r="AB57" s="424">
        <f t="shared" si="2"/>
        <v>0</v>
      </c>
      <c r="AC57" s="280"/>
    </row>
    <row r="58" spans="1:29" ht="8.1" customHeight="1" x14ac:dyDescent="0.2">
      <c r="A58" s="300"/>
      <c r="B58" s="292"/>
      <c r="C58" s="292"/>
      <c r="D58" s="292"/>
      <c r="E58" s="292"/>
      <c r="F58" s="293"/>
      <c r="G58" s="292"/>
      <c r="H58" s="303"/>
      <c r="I58" s="329"/>
      <c r="J58" s="303"/>
      <c r="K58" s="329"/>
      <c r="L58" s="303"/>
      <c r="M58" s="329"/>
      <c r="N58" s="303"/>
      <c r="O58" s="329"/>
      <c r="P58" s="303"/>
      <c r="Q58" s="329"/>
      <c r="R58" s="303"/>
      <c r="S58" s="329"/>
      <c r="T58" s="303"/>
      <c r="U58" s="329"/>
      <c r="V58" s="303"/>
      <c r="W58" s="329"/>
      <c r="X58" s="303"/>
      <c r="Y58" s="329"/>
      <c r="Z58" s="303"/>
      <c r="AA58" s="329"/>
      <c r="AB58" s="303"/>
      <c r="AC58" s="280"/>
    </row>
    <row r="59" spans="1:29" ht="14.25" x14ac:dyDescent="0.2">
      <c r="A59" s="308" t="s">
        <v>343</v>
      </c>
      <c r="B59" s="292" t="s">
        <v>219</v>
      </c>
      <c r="C59" s="292"/>
      <c r="D59" s="292"/>
      <c r="E59" s="292"/>
      <c r="F59" s="292"/>
      <c r="G59" s="292"/>
      <c r="H59" s="303"/>
      <c r="I59" s="329"/>
      <c r="J59" s="303"/>
      <c r="K59" s="329"/>
      <c r="L59" s="303"/>
      <c r="M59" s="329"/>
      <c r="N59" s="303"/>
      <c r="O59" s="329"/>
      <c r="P59" s="303"/>
      <c r="Q59" s="329"/>
      <c r="R59" s="303"/>
      <c r="S59" s="329"/>
      <c r="T59" s="303"/>
      <c r="U59" s="329"/>
      <c r="V59" s="303"/>
      <c r="W59" s="329"/>
      <c r="X59" s="303"/>
      <c r="Y59" s="329"/>
      <c r="Z59" s="303"/>
      <c r="AA59" s="329"/>
      <c r="AB59" s="303"/>
      <c r="AC59" s="287"/>
    </row>
    <row r="60" spans="1:29" ht="8.1" customHeight="1" x14ac:dyDescent="0.2">
      <c r="A60" s="300"/>
      <c r="B60" s="292"/>
      <c r="C60" s="292"/>
      <c r="D60" s="292"/>
      <c r="E60" s="292"/>
      <c r="F60" s="293"/>
      <c r="G60" s="292"/>
      <c r="H60" s="303"/>
      <c r="I60" s="329"/>
      <c r="J60" s="303"/>
      <c r="K60" s="329"/>
      <c r="L60" s="303"/>
      <c r="M60" s="329"/>
      <c r="N60" s="303"/>
      <c r="O60" s="329"/>
      <c r="P60" s="303"/>
      <c r="Q60" s="329"/>
      <c r="R60" s="303"/>
      <c r="S60" s="329"/>
      <c r="T60" s="303"/>
      <c r="U60" s="329"/>
      <c r="V60" s="303"/>
      <c r="W60" s="329"/>
      <c r="X60" s="303"/>
      <c r="Y60" s="329"/>
      <c r="Z60" s="303"/>
      <c r="AA60" s="329"/>
      <c r="AB60" s="303"/>
      <c r="AC60" s="280"/>
    </row>
    <row r="61" spans="1:29" ht="15" customHeight="1" x14ac:dyDescent="0.2">
      <c r="A61" s="300"/>
      <c r="B61" s="607"/>
      <c r="C61" s="607"/>
      <c r="D61" s="607"/>
      <c r="E61" s="607"/>
      <c r="F61" s="292"/>
      <c r="G61" s="292"/>
      <c r="H61" s="424"/>
      <c r="I61" s="329"/>
      <c r="J61" s="424"/>
      <c r="K61" s="329"/>
      <c r="L61" s="424"/>
      <c r="M61" s="329"/>
      <c r="N61" s="424"/>
      <c r="O61" s="329"/>
      <c r="P61" s="424"/>
      <c r="Q61" s="329"/>
      <c r="R61" s="424"/>
      <c r="S61" s="329"/>
      <c r="T61" s="424"/>
      <c r="U61" s="329"/>
      <c r="V61" s="424"/>
      <c r="W61" s="329"/>
      <c r="X61" s="424"/>
      <c r="Y61" s="329"/>
      <c r="Z61" s="424"/>
      <c r="AA61" s="329"/>
      <c r="AB61" s="424">
        <f t="shared" ref="AB61:AB64" si="3">SUM(Z61,X61,V61,T61,R61,P61,N61,L61,J61,H61)</f>
        <v>0</v>
      </c>
      <c r="AC61" s="280"/>
    </row>
    <row r="62" spans="1:29" ht="15" customHeight="1" x14ac:dyDescent="0.2">
      <c r="A62" s="300"/>
      <c r="B62" s="607"/>
      <c r="C62" s="607"/>
      <c r="D62" s="607"/>
      <c r="E62" s="607"/>
      <c r="F62" s="292"/>
      <c r="G62" s="292"/>
      <c r="H62" s="424"/>
      <c r="I62" s="329"/>
      <c r="J62" s="424"/>
      <c r="K62" s="329"/>
      <c r="L62" s="424"/>
      <c r="M62" s="329"/>
      <c r="N62" s="424"/>
      <c r="O62" s="329"/>
      <c r="P62" s="424"/>
      <c r="Q62" s="329"/>
      <c r="R62" s="424"/>
      <c r="S62" s="329"/>
      <c r="T62" s="424"/>
      <c r="U62" s="329"/>
      <c r="V62" s="424"/>
      <c r="W62" s="329"/>
      <c r="X62" s="424"/>
      <c r="Y62" s="329"/>
      <c r="Z62" s="424"/>
      <c r="AA62" s="329"/>
      <c r="AB62" s="424">
        <f t="shared" si="3"/>
        <v>0</v>
      </c>
      <c r="AC62" s="280"/>
    </row>
    <row r="63" spans="1:29" ht="15" customHeight="1" x14ac:dyDescent="0.2">
      <c r="A63" s="300"/>
      <c r="B63" s="607"/>
      <c r="C63" s="607"/>
      <c r="D63" s="607"/>
      <c r="E63" s="607"/>
      <c r="F63" s="292"/>
      <c r="G63" s="292"/>
      <c r="H63" s="424"/>
      <c r="I63" s="329"/>
      <c r="J63" s="424"/>
      <c r="K63" s="329"/>
      <c r="L63" s="424"/>
      <c r="M63" s="329"/>
      <c r="N63" s="424"/>
      <c r="O63" s="329"/>
      <c r="P63" s="424"/>
      <c r="Q63" s="329"/>
      <c r="R63" s="424"/>
      <c r="S63" s="329"/>
      <c r="T63" s="424"/>
      <c r="U63" s="329"/>
      <c r="V63" s="424"/>
      <c r="W63" s="329"/>
      <c r="X63" s="424"/>
      <c r="Y63" s="329"/>
      <c r="Z63" s="424"/>
      <c r="AA63" s="329"/>
      <c r="AB63" s="424">
        <f t="shared" si="3"/>
        <v>0</v>
      </c>
      <c r="AC63" s="280"/>
    </row>
    <row r="64" spans="1:29" ht="15" customHeight="1" x14ac:dyDescent="0.2">
      <c r="A64" s="300"/>
      <c r="B64" s="607"/>
      <c r="C64" s="607"/>
      <c r="D64" s="607"/>
      <c r="E64" s="607"/>
      <c r="F64" s="292"/>
      <c r="G64" s="292"/>
      <c r="H64" s="424"/>
      <c r="I64" s="329"/>
      <c r="J64" s="424"/>
      <c r="K64" s="329"/>
      <c r="L64" s="424"/>
      <c r="M64" s="329"/>
      <c r="N64" s="424"/>
      <c r="O64" s="329"/>
      <c r="P64" s="424"/>
      <c r="Q64" s="329"/>
      <c r="R64" s="424"/>
      <c r="S64" s="329"/>
      <c r="T64" s="424"/>
      <c r="U64" s="329"/>
      <c r="V64" s="424"/>
      <c r="W64" s="329"/>
      <c r="X64" s="424"/>
      <c r="Y64" s="329"/>
      <c r="Z64" s="424"/>
      <c r="AA64" s="329"/>
      <c r="AB64" s="424">
        <f t="shared" si="3"/>
        <v>0</v>
      </c>
      <c r="AC64" s="280"/>
    </row>
    <row r="65" spans="1:31" ht="8.1" customHeight="1" x14ac:dyDescent="0.2">
      <c r="A65" s="300"/>
      <c r="B65" s="292"/>
      <c r="C65" s="292"/>
      <c r="D65" s="292"/>
      <c r="E65" s="292"/>
      <c r="F65" s="293"/>
      <c r="G65" s="292"/>
      <c r="H65" s="303"/>
      <c r="I65" s="329"/>
      <c r="J65" s="303"/>
      <c r="K65" s="329"/>
      <c r="L65" s="303"/>
      <c r="M65" s="329"/>
      <c r="N65" s="303"/>
      <c r="O65" s="329"/>
      <c r="P65" s="303"/>
      <c r="Q65" s="329"/>
      <c r="R65" s="303"/>
      <c r="S65" s="329"/>
      <c r="T65" s="303"/>
      <c r="U65" s="329"/>
      <c r="V65" s="303"/>
      <c r="W65" s="329"/>
      <c r="X65" s="303"/>
      <c r="Y65" s="329"/>
      <c r="Z65" s="303"/>
      <c r="AA65" s="329"/>
      <c r="AB65" s="303"/>
      <c r="AC65" s="280"/>
    </row>
    <row r="66" spans="1:31" ht="14.25" x14ac:dyDescent="0.2">
      <c r="A66" s="308" t="s">
        <v>344</v>
      </c>
      <c r="B66" s="292"/>
      <c r="C66" s="292"/>
      <c r="D66" s="292"/>
      <c r="E66" s="292"/>
      <c r="F66" s="292"/>
      <c r="G66" s="292"/>
      <c r="H66" s="481"/>
      <c r="I66" s="329"/>
      <c r="J66" s="481"/>
      <c r="K66" s="329"/>
      <c r="L66" s="481"/>
      <c r="M66" s="329"/>
      <c r="N66" s="481"/>
      <c r="O66" s="329"/>
      <c r="P66" s="481"/>
      <c r="Q66" s="329"/>
      <c r="R66" s="481"/>
      <c r="S66" s="329"/>
      <c r="T66" s="481"/>
      <c r="U66" s="329"/>
      <c r="V66" s="481"/>
      <c r="W66" s="329"/>
      <c r="X66" s="481"/>
      <c r="Y66" s="329"/>
      <c r="Z66" s="481"/>
      <c r="AA66" s="329"/>
      <c r="AB66" s="481"/>
      <c r="AC66" s="280"/>
    </row>
    <row r="67" spans="1:31" ht="8.1" customHeight="1" x14ac:dyDescent="0.2">
      <c r="A67" s="300"/>
      <c r="B67" s="292"/>
      <c r="C67" s="292"/>
      <c r="D67" s="292"/>
      <c r="E67" s="292"/>
      <c r="F67" s="293"/>
      <c r="G67" s="292"/>
      <c r="H67" s="303"/>
      <c r="I67" s="329"/>
      <c r="J67" s="303"/>
      <c r="K67" s="329"/>
      <c r="L67" s="303"/>
      <c r="M67" s="329"/>
      <c r="N67" s="303"/>
      <c r="O67" s="329"/>
      <c r="P67" s="303"/>
      <c r="Q67" s="329"/>
      <c r="R67" s="303"/>
      <c r="S67" s="329"/>
      <c r="T67" s="303"/>
      <c r="U67" s="329"/>
      <c r="V67" s="303"/>
      <c r="W67" s="329"/>
      <c r="X67" s="303"/>
      <c r="Y67" s="329"/>
      <c r="Z67" s="303"/>
      <c r="AA67" s="329"/>
      <c r="AB67" s="303"/>
      <c r="AC67" s="280"/>
      <c r="AD67" s="256"/>
      <c r="AE67" s="268"/>
    </row>
    <row r="68" spans="1:31" ht="15" customHeight="1" x14ac:dyDescent="0.2">
      <c r="A68" s="300"/>
      <c r="B68" s="607"/>
      <c r="C68" s="607"/>
      <c r="D68" s="607"/>
      <c r="E68" s="607"/>
      <c r="F68" s="292"/>
      <c r="G68" s="292"/>
      <c r="H68" s="424"/>
      <c r="I68" s="329"/>
      <c r="J68" s="424"/>
      <c r="K68" s="329"/>
      <c r="L68" s="424"/>
      <c r="M68" s="329"/>
      <c r="N68" s="424"/>
      <c r="O68" s="329"/>
      <c r="P68" s="424"/>
      <c r="Q68" s="329"/>
      <c r="R68" s="424"/>
      <c r="S68" s="329"/>
      <c r="T68" s="424"/>
      <c r="U68" s="329"/>
      <c r="V68" s="424"/>
      <c r="W68" s="329"/>
      <c r="X68" s="424"/>
      <c r="Y68" s="329"/>
      <c r="Z68" s="424"/>
      <c r="AA68" s="329"/>
      <c r="AB68" s="424">
        <f t="shared" ref="AB68:AB69" si="4">SUM(Z68,X68,V68,T68,R68,P68,N68,L68,J68,H68)</f>
        <v>0</v>
      </c>
      <c r="AC68" s="287"/>
      <c r="AD68" s="256"/>
      <c r="AE68" s="268"/>
    </row>
    <row r="69" spans="1:31" ht="15" customHeight="1" x14ac:dyDescent="0.2">
      <c r="A69" s="300"/>
      <c r="B69" s="607"/>
      <c r="C69" s="607"/>
      <c r="D69" s="607"/>
      <c r="E69" s="607"/>
      <c r="F69" s="292"/>
      <c r="G69" s="292"/>
      <c r="H69" s="424"/>
      <c r="I69" s="329"/>
      <c r="J69" s="424"/>
      <c r="K69" s="329"/>
      <c r="L69" s="424"/>
      <c r="M69" s="329"/>
      <c r="N69" s="424"/>
      <c r="O69" s="329"/>
      <c r="P69" s="424"/>
      <c r="Q69" s="329"/>
      <c r="R69" s="424"/>
      <c r="S69" s="329"/>
      <c r="T69" s="424"/>
      <c r="U69" s="329"/>
      <c r="V69" s="424"/>
      <c r="W69" s="329"/>
      <c r="X69" s="424"/>
      <c r="Y69" s="329"/>
      <c r="Z69" s="424"/>
      <c r="AA69" s="329"/>
      <c r="AB69" s="424">
        <f t="shared" si="4"/>
        <v>0</v>
      </c>
      <c r="AC69" s="287"/>
      <c r="AD69" s="256"/>
      <c r="AE69" s="268"/>
    </row>
    <row r="70" spans="1:31" ht="8.1" customHeight="1" x14ac:dyDescent="0.2">
      <c r="A70" s="300"/>
      <c r="B70" s="292"/>
      <c r="C70" s="292"/>
      <c r="D70" s="292"/>
      <c r="E70" s="292"/>
      <c r="F70" s="292"/>
      <c r="G70" s="292"/>
      <c r="H70" s="303"/>
      <c r="I70" s="329"/>
      <c r="J70" s="303"/>
      <c r="K70" s="329"/>
      <c r="L70" s="303"/>
      <c r="M70" s="329"/>
      <c r="N70" s="303"/>
      <c r="O70" s="329"/>
      <c r="P70" s="303"/>
      <c r="Q70" s="329"/>
      <c r="R70" s="303"/>
      <c r="S70" s="329"/>
      <c r="T70" s="303"/>
      <c r="U70" s="329"/>
      <c r="V70" s="303"/>
      <c r="W70" s="329"/>
      <c r="X70" s="303"/>
      <c r="Y70" s="329"/>
      <c r="Z70" s="303"/>
      <c r="AA70" s="329"/>
      <c r="AB70" s="303"/>
      <c r="AC70" s="280"/>
      <c r="AD70" s="256"/>
      <c r="AE70" s="268"/>
    </row>
    <row r="71" spans="1:31" ht="15" x14ac:dyDescent="0.25">
      <c r="A71" s="297" t="s">
        <v>60</v>
      </c>
      <c r="B71" s="292"/>
      <c r="C71" s="292"/>
      <c r="D71" s="292"/>
      <c r="E71" s="292"/>
      <c r="F71" s="292"/>
      <c r="G71" s="292"/>
      <c r="H71" s="467" t="e">
        <f>SUM(H19,H21,H24,H26,H30,H32,H34,H40,H41,H42,H43,H47,H48,H49,H50,H54,H55,H56,H57,H61,H62,H63,H64,H68,H69)</f>
        <v>#N/A</v>
      </c>
      <c r="I71" s="329"/>
      <c r="J71" s="467" t="e">
        <f>SUM(J19,J21,J24,J26,J30,J32,J34,J40,J41,J42,J43,J47,J48,J49,J50,J54,J55,J56,J57,J61,J62,J63,J64,J68,J69)</f>
        <v>#N/A</v>
      </c>
      <c r="K71" s="329"/>
      <c r="L71" s="467" t="e">
        <f>SUM(L19,L21,L24,L26,L30,L32,L34,L40,L41,L42,L43,L47,L48,L49,L50,L54,L55,L56,L57,L61,L62,L63,L64,L68,L69)</f>
        <v>#N/A</v>
      </c>
      <c r="M71" s="329"/>
      <c r="N71" s="467" t="e">
        <f>SUM(N19,N21,N24,N26,N30,N32,N34,N40,N41,N42,N43,N47,N48,N49,N50,N54,N55,N56,N57,N61,N62,N63,N64,N68,N69)</f>
        <v>#N/A</v>
      </c>
      <c r="O71" s="329"/>
      <c r="P71" s="467" t="e">
        <f>SUM(P19,P21,P24,P26,P30,P32,P34,P40,P41,P42,P43,P47,P48,P49,P50,P54,P55,P56,P57,P61,P62,P63,P64,P68,P69)</f>
        <v>#N/A</v>
      </c>
      <c r="Q71" s="329"/>
      <c r="R71" s="467" t="e">
        <f>SUM(R19,R21,R24,R26,R30,R32,R34,R40,R41,R42,R43,R47,R48,R49,R50,R54,R55,R56,R57,R61,R62,R63,R64,R68,R69)</f>
        <v>#N/A</v>
      </c>
      <c r="S71" s="329"/>
      <c r="T71" s="467" t="e">
        <f>SUM(T19,T21,T24,T26,T30,T32,T34,T40,T41,T42,T43,T47,T48,T49,T50,T54,T55,T56,T57,T61,T62,T63,T64,T68,T69)</f>
        <v>#N/A</v>
      </c>
      <c r="U71" s="329"/>
      <c r="V71" s="467" t="e">
        <f>SUM(V19,V21,V24,V26,V30,V32,V34,V40,V41,V42,V43,V47,V48,V49,V50,V54,V55,V56,V57,V61,V62,V63,V64,V68,V69)</f>
        <v>#N/A</v>
      </c>
      <c r="W71" s="329"/>
      <c r="X71" s="467" t="e">
        <f>SUM(X19,X21,X24,X26,X30,X32,X34,X40,X41,X42,X43,X47,X48,X49,X50,X54,X55,X56,X57,X61,X62,X63,X64,X68,X69)</f>
        <v>#N/A</v>
      </c>
      <c r="Y71" s="329"/>
      <c r="Z71" s="467" t="e">
        <f>SUM(Z19,Z21,Z24,Z26,Z30,Z32,Z34,Z40,Z41,Z42,Z43,Z47,Z48,Z49,Z50,Z54,Z55,Z56,Z57,Z61,Z62,Z63,Z64,Z68,Z69)</f>
        <v>#N/A</v>
      </c>
      <c r="AA71" s="329"/>
      <c r="AB71" s="467" t="e">
        <f>SUM(AB19,AB21,AB24,AB26,AB30,AB32,AB34,AB40,AB41,AB42,AB43,AB47,AB48,AB49,AB50,AB54,AB55,AB56,AB57,AB61,AB62,AB63,AB64,AB68,AB69)</f>
        <v>#N/A</v>
      </c>
      <c r="AC71" s="280"/>
      <c r="AD71" s="256"/>
      <c r="AE71" s="268"/>
    </row>
    <row r="72" spans="1:31" ht="8.1" customHeight="1" x14ac:dyDescent="0.25">
      <c r="A72" s="297"/>
      <c r="B72" s="292"/>
      <c r="C72" s="292"/>
      <c r="D72" s="292"/>
      <c r="E72" s="292"/>
      <c r="F72" s="292"/>
      <c r="G72" s="292"/>
      <c r="H72" s="314"/>
      <c r="I72" s="328"/>
      <c r="J72" s="314"/>
      <c r="K72" s="328"/>
      <c r="L72" s="314"/>
      <c r="M72" s="328"/>
      <c r="N72" s="314"/>
      <c r="O72" s="328"/>
      <c r="P72" s="314"/>
      <c r="Q72" s="328"/>
      <c r="R72" s="314"/>
      <c r="S72" s="328"/>
      <c r="T72" s="314"/>
      <c r="U72" s="328"/>
      <c r="V72" s="314"/>
      <c r="W72" s="328"/>
      <c r="X72" s="314"/>
      <c r="Y72" s="328"/>
      <c r="Z72" s="314"/>
      <c r="AA72" s="328"/>
      <c r="AB72" s="314"/>
      <c r="AC72" s="280"/>
      <c r="AD72" s="256"/>
      <c r="AE72" s="268"/>
    </row>
    <row r="73" spans="1:31" ht="14.25" x14ac:dyDescent="0.2">
      <c r="A73" s="302"/>
      <c r="B73" s="302"/>
      <c r="C73" s="292"/>
      <c r="D73" s="292"/>
      <c r="E73" s="292"/>
      <c r="F73" s="292"/>
      <c r="G73" s="292"/>
      <c r="H73" s="292" t="s">
        <v>52</v>
      </c>
      <c r="I73" s="328"/>
      <c r="J73" s="292" t="s">
        <v>52</v>
      </c>
      <c r="K73" s="328"/>
      <c r="L73" s="292" t="s">
        <v>52</v>
      </c>
      <c r="M73" s="328"/>
      <c r="N73" s="292" t="s">
        <v>52</v>
      </c>
      <c r="O73" s="328"/>
      <c r="P73" s="292" t="s">
        <v>52</v>
      </c>
      <c r="Q73" s="328"/>
      <c r="R73" s="292" t="s">
        <v>52</v>
      </c>
      <c r="S73" s="328"/>
      <c r="T73" s="292" t="s">
        <v>52</v>
      </c>
      <c r="U73" s="328"/>
      <c r="V73" s="292" t="s">
        <v>52</v>
      </c>
      <c r="W73" s="328"/>
      <c r="X73" s="292" t="s">
        <v>52</v>
      </c>
      <c r="Y73" s="328"/>
      <c r="Z73" s="292" t="s">
        <v>52</v>
      </c>
      <c r="AA73" s="328"/>
      <c r="AB73" s="292" t="s">
        <v>52</v>
      </c>
      <c r="AC73" s="280"/>
      <c r="AD73" s="256"/>
      <c r="AE73" s="269"/>
    </row>
    <row r="74" spans="1:31" ht="15" x14ac:dyDescent="0.25">
      <c r="A74" s="297" t="s">
        <v>61</v>
      </c>
      <c r="B74" s="292"/>
      <c r="C74" s="292"/>
      <c r="D74" s="292"/>
      <c r="E74" s="292"/>
      <c r="F74" s="292"/>
      <c r="G74" s="292"/>
      <c r="H74" s="467" t="e">
        <f>H71</f>
        <v>#N/A</v>
      </c>
      <c r="I74" s="329"/>
      <c r="J74" s="467" t="e">
        <f>J71</f>
        <v>#N/A</v>
      </c>
      <c r="K74" s="329"/>
      <c r="L74" s="467" t="e">
        <f>L71</f>
        <v>#N/A</v>
      </c>
      <c r="M74" s="329"/>
      <c r="N74" s="467" t="e">
        <f>N71</f>
        <v>#N/A</v>
      </c>
      <c r="O74" s="329"/>
      <c r="P74" s="467" t="e">
        <f>P71</f>
        <v>#N/A</v>
      </c>
      <c r="Q74" s="329"/>
      <c r="R74" s="467" t="e">
        <f>R71</f>
        <v>#N/A</v>
      </c>
      <c r="S74" s="329"/>
      <c r="T74" s="467" t="e">
        <f>T71</f>
        <v>#N/A</v>
      </c>
      <c r="U74" s="329"/>
      <c r="V74" s="467" t="e">
        <f>V71</f>
        <v>#N/A</v>
      </c>
      <c r="W74" s="329"/>
      <c r="X74" s="467" t="e">
        <f>X71</f>
        <v>#N/A</v>
      </c>
      <c r="Y74" s="329"/>
      <c r="Z74" s="467" t="e">
        <f>Z71</f>
        <v>#N/A</v>
      </c>
      <c r="AA74" s="329"/>
      <c r="AB74" s="467" t="e">
        <f>AB71</f>
        <v>#N/A</v>
      </c>
      <c r="AC74" s="280"/>
      <c r="AD74" s="256"/>
      <c r="AE74" s="269"/>
    </row>
    <row r="75" spans="1:31" ht="8.1" customHeight="1" x14ac:dyDescent="0.2">
      <c r="A75" s="300"/>
      <c r="B75" s="292"/>
      <c r="C75" s="292"/>
      <c r="D75" s="292"/>
      <c r="E75" s="292"/>
      <c r="F75" s="292"/>
      <c r="G75" s="292"/>
      <c r="H75" s="303"/>
      <c r="I75" s="329"/>
      <c r="J75" s="303"/>
      <c r="K75" s="329"/>
      <c r="L75" s="303"/>
      <c r="M75" s="329"/>
      <c r="N75" s="303"/>
      <c r="O75" s="329"/>
      <c r="P75" s="303"/>
      <c r="Q75" s="329"/>
      <c r="R75" s="303"/>
      <c r="S75" s="329"/>
      <c r="T75" s="303"/>
      <c r="U75" s="329"/>
      <c r="V75" s="303"/>
      <c r="W75" s="329"/>
      <c r="X75" s="303"/>
      <c r="Y75" s="329"/>
      <c r="Z75" s="303"/>
      <c r="AA75" s="329"/>
      <c r="AB75" s="303"/>
      <c r="AC75" s="280"/>
      <c r="AD75" s="256"/>
      <c r="AE75" s="268"/>
    </row>
    <row r="76" spans="1:31" ht="15" x14ac:dyDescent="0.25">
      <c r="A76" s="380" t="s">
        <v>345</v>
      </c>
      <c r="B76" s="379"/>
      <c r="C76" s="379"/>
      <c r="D76" s="292"/>
      <c r="E76" s="292"/>
      <c r="F76" s="292"/>
      <c r="G76" s="292"/>
      <c r="H76" s="303"/>
      <c r="I76" s="329"/>
      <c r="J76" s="303"/>
      <c r="K76" s="329"/>
      <c r="L76" s="303"/>
      <c r="M76" s="329"/>
      <c r="N76" s="303"/>
      <c r="O76" s="329"/>
      <c r="P76" s="303"/>
      <c r="Q76" s="329"/>
      <c r="R76" s="303"/>
      <c r="S76" s="329"/>
      <c r="T76" s="303"/>
      <c r="U76" s="329"/>
      <c r="V76" s="303"/>
      <c r="W76" s="329"/>
      <c r="X76" s="303"/>
      <c r="Y76" s="329"/>
      <c r="Z76" s="303"/>
      <c r="AA76" s="329"/>
      <c r="AB76" s="303"/>
      <c r="AC76" s="282"/>
      <c r="AD76" s="275"/>
      <c r="AE76" s="275"/>
    </row>
    <row r="77" spans="1:31" ht="8.1" customHeight="1" x14ac:dyDescent="0.25">
      <c r="A77" s="315"/>
      <c r="B77" s="297"/>
      <c r="C77" s="292"/>
      <c r="D77" s="292"/>
      <c r="E77" s="292"/>
      <c r="F77" s="292"/>
      <c r="G77" s="292"/>
      <c r="H77" s="303"/>
      <c r="I77" s="329"/>
      <c r="J77" s="303"/>
      <c r="K77" s="329"/>
      <c r="L77" s="303"/>
      <c r="M77" s="329"/>
      <c r="N77" s="303"/>
      <c r="O77" s="329"/>
      <c r="P77" s="303"/>
      <c r="Q77" s="329"/>
      <c r="R77" s="303"/>
      <c r="S77" s="329"/>
      <c r="T77" s="303"/>
      <c r="U77" s="329"/>
      <c r="V77" s="303"/>
      <c r="W77" s="329"/>
      <c r="X77" s="303"/>
      <c r="Y77" s="329"/>
      <c r="Z77" s="303"/>
      <c r="AA77" s="329"/>
      <c r="AB77" s="303"/>
      <c r="AC77" s="280"/>
      <c r="AD77" s="256"/>
      <c r="AE77" s="268"/>
    </row>
    <row r="78" spans="1:31" ht="14.25" x14ac:dyDescent="0.2">
      <c r="A78" s="300" t="s">
        <v>314</v>
      </c>
      <c r="B78" s="292" t="s">
        <v>346</v>
      </c>
      <c r="C78" s="292"/>
      <c r="D78" s="292"/>
      <c r="E78" s="292"/>
      <c r="F78" s="292"/>
      <c r="G78" s="292"/>
      <c r="H78" s="424"/>
      <c r="I78" s="335"/>
      <c r="J78" s="424"/>
      <c r="K78" s="335"/>
      <c r="L78" s="424"/>
      <c r="M78" s="335"/>
      <c r="N78" s="424"/>
      <c r="O78" s="335"/>
      <c r="P78" s="424"/>
      <c r="Q78" s="335"/>
      <c r="R78" s="424"/>
      <c r="S78" s="335"/>
      <c r="T78" s="424"/>
      <c r="U78" s="335"/>
      <c r="V78" s="424"/>
      <c r="W78" s="335"/>
      <c r="X78" s="424"/>
      <c r="Y78" s="335"/>
      <c r="Z78" s="424"/>
      <c r="AA78" s="329"/>
      <c r="AB78" s="424">
        <f>SUM(Z78,X78,V78,T78,R78,P78,N78,L78,J78,H78)</f>
        <v>0</v>
      </c>
      <c r="AC78" s="286" t="e">
        <f>+SUMPRODUCT(H78:Z78,H132:Z132)/(B22_bei-COUNTIF(H9:Z9,#REF!))</f>
        <v>#N/A</v>
      </c>
      <c r="AD78" s="256"/>
      <c r="AE78" s="268"/>
    </row>
    <row r="79" spans="1:31" ht="5.0999999999999996" customHeight="1" x14ac:dyDescent="0.2">
      <c r="A79" s="300"/>
      <c r="B79" s="300"/>
      <c r="C79" s="300"/>
      <c r="D79" s="300"/>
      <c r="E79" s="300"/>
      <c r="F79" s="300"/>
      <c r="G79" s="300"/>
      <c r="H79" s="292"/>
      <c r="I79" s="328"/>
      <c r="J79" s="292"/>
      <c r="K79" s="328"/>
      <c r="L79" s="292"/>
      <c r="M79" s="328"/>
      <c r="N79" s="292"/>
      <c r="O79" s="328"/>
      <c r="P79" s="292"/>
      <c r="Q79" s="328"/>
      <c r="R79" s="292"/>
      <c r="S79" s="328"/>
      <c r="T79" s="292"/>
      <c r="U79" s="328"/>
      <c r="V79" s="292"/>
      <c r="W79" s="328"/>
      <c r="X79" s="292"/>
      <c r="Y79" s="328"/>
      <c r="Z79" s="292"/>
      <c r="AA79" s="339"/>
      <c r="AB79" s="316"/>
      <c r="AC79" s="280"/>
      <c r="AD79" s="256"/>
      <c r="AE79" s="268"/>
    </row>
    <row r="80" spans="1:31" ht="15" x14ac:dyDescent="0.25">
      <c r="A80" s="300"/>
      <c r="B80" s="307" t="s">
        <v>62</v>
      </c>
      <c r="C80" s="297"/>
      <c r="D80" s="292"/>
      <c r="E80" s="292"/>
      <c r="F80" s="292"/>
      <c r="G80" s="292"/>
      <c r="H80" s="426">
        <v>0</v>
      </c>
      <c r="I80" s="336"/>
      <c r="J80" s="426">
        <v>0</v>
      </c>
      <c r="K80" s="336"/>
      <c r="L80" s="426">
        <v>0</v>
      </c>
      <c r="M80" s="336"/>
      <c r="N80" s="426">
        <v>0</v>
      </c>
      <c r="O80" s="336"/>
      <c r="P80" s="426">
        <v>0</v>
      </c>
      <c r="Q80" s="336"/>
      <c r="R80" s="426">
        <v>0</v>
      </c>
      <c r="S80" s="336"/>
      <c r="T80" s="426">
        <v>0</v>
      </c>
      <c r="U80" s="336"/>
      <c r="V80" s="426">
        <v>0</v>
      </c>
      <c r="W80" s="336"/>
      <c r="X80" s="426">
        <v>0</v>
      </c>
      <c r="Y80" s="336"/>
      <c r="Z80" s="426">
        <v>0</v>
      </c>
      <c r="AA80" s="336"/>
      <c r="AB80" s="292"/>
      <c r="AC80" s="287"/>
      <c r="AD80" s="256"/>
      <c r="AE80" s="268"/>
    </row>
    <row r="81" spans="1:38" ht="5.0999999999999996" customHeight="1" x14ac:dyDescent="0.2">
      <c r="A81" s="300"/>
      <c r="B81" s="292"/>
      <c r="C81" s="292"/>
      <c r="D81" s="292"/>
      <c r="E81" s="292"/>
      <c r="F81" s="292"/>
      <c r="G81" s="292"/>
      <c r="H81" s="292"/>
      <c r="I81" s="328"/>
      <c r="J81" s="292"/>
      <c r="K81" s="328"/>
      <c r="L81" s="292"/>
      <c r="M81" s="328"/>
      <c r="N81" s="292"/>
      <c r="O81" s="328"/>
      <c r="P81" s="292"/>
      <c r="Q81" s="328"/>
      <c r="R81" s="292"/>
      <c r="S81" s="328"/>
      <c r="T81" s="292"/>
      <c r="U81" s="328"/>
      <c r="V81" s="292"/>
      <c r="W81" s="328"/>
      <c r="X81" s="292"/>
      <c r="Y81" s="328"/>
      <c r="Z81" s="292"/>
      <c r="AA81" s="328"/>
      <c r="AB81" s="292"/>
      <c r="AC81" s="280"/>
      <c r="AD81" s="256"/>
      <c r="AE81" s="268"/>
    </row>
    <row r="82" spans="1:38" ht="15" customHeight="1" x14ac:dyDescent="0.2">
      <c r="A82" s="300" t="s">
        <v>314</v>
      </c>
      <c r="B82" s="292" t="s">
        <v>347</v>
      </c>
      <c r="C82" s="292"/>
      <c r="D82" s="292"/>
      <c r="E82" s="292"/>
      <c r="F82" s="292"/>
      <c r="G82" s="292"/>
      <c r="H82" s="317"/>
      <c r="I82" s="329"/>
      <c r="J82" s="317"/>
      <c r="K82" s="335"/>
      <c r="L82" s="317"/>
      <c r="M82" s="335"/>
      <c r="N82" s="317"/>
      <c r="O82" s="335"/>
      <c r="P82" s="317"/>
      <c r="Q82" s="335"/>
      <c r="R82" s="317"/>
      <c r="S82" s="335"/>
      <c r="T82" s="317"/>
      <c r="U82" s="335"/>
      <c r="V82" s="317"/>
      <c r="W82" s="335"/>
      <c r="X82" s="317"/>
      <c r="Y82" s="335"/>
      <c r="Z82" s="317"/>
      <c r="AA82" s="329"/>
      <c r="AB82" s="424">
        <f>SUM(Z82,X82,V82,T82,R82,P82,N82,L82,J82,H82)</f>
        <v>0</v>
      </c>
      <c r="AC82" s="280"/>
      <c r="AD82" s="256"/>
      <c r="AE82" s="268"/>
      <c r="AF82" s="256"/>
      <c r="AG82" s="256"/>
      <c r="AH82" s="256"/>
      <c r="AI82" s="256"/>
      <c r="AJ82" s="256"/>
      <c r="AK82" s="256"/>
      <c r="AL82" s="256"/>
    </row>
    <row r="83" spans="1:38" ht="5.0999999999999996" customHeight="1" x14ac:dyDescent="0.2">
      <c r="A83" s="300"/>
      <c r="B83" s="292"/>
      <c r="C83" s="292"/>
      <c r="D83" s="292"/>
      <c r="E83" s="292"/>
      <c r="F83" s="292"/>
      <c r="G83" s="292"/>
      <c r="H83" s="303"/>
      <c r="I83" s="329"/>
      <c r="J83" s="303"/>
      <c r="K83" s="329"/>
      <c r="L83" s="303"/>
      <c r="M83" s="329"/>
      <c r="N83" s="303"/>
      <c r="O83" s="329"/>
      <c r="P83" s="303"/>
      <c r="Q83" s="329"/>
      <c r="R83" s="303"/>
      <c r="S83" s="329"/>
      <c r="T83" s="303"/>
      <c r="U83" s="329"/>
      <c r="V83" s="303"/>
      <c r="W83" s="329"/>
      <c r="X83" s="303"/>
      <c r="Y83" s="329"/>
      <c r="Z83" s="303"/>
      <c r="AA83" s="329"/>
      <c r="AB83" s="303"/>
      <c r="AC83" s="280"/>
      <c r="AD83" s="256"/>
      <c r="AE83" s="268"/>
      <c r="AF83" s="256"/>
      <c r="AG83" s="256"/>
      <c r="AH83" s="256"/>
      <c r="AI83" s="256"/>
      <c r="AJ83" s="256"/>
      <c r="AK83" s="256"/>
      <c r="AL83" s="256"/>
    </row>
    <row r="84" spans="1:38" ht="14.25" x14ac:dyDescent="0.2">
      <c r="A84" s="300" t="s">
        <v>317</v>
      </c>
      <c r="B84" s="292" t="s">
        <v>481</v>
      </c>
      <c r="C84" s="292"/>
      <c r="D84" s="292"/>
      <c r="E84" s="292"/>
      <c r="F84" s="292"/>
      <c r="G84" s="292"/>
      <c r="H84" s="424"/>
      <c r="I84" s="329"/>
      <c r="J84" s="424"/>
      <c r="K84" s="329"/>
      <c r="L84" s="424"/>
      <c r="M84" s="329"/>
      <c r="N84" s="424"/>
      <c r="O84" s="329"/>
      <c r="P84" s="424"/>
      <c r="Q84" s="329"/>
      <c r="R84" s="424"/>
      <c r="S84" s="329"/>
      <c r="T84" s="424"/>
      <c r="U84" s="329"/>
      <c r="V84" s="424"/>
      <c r="W84" s="329"/>
      <c r="X84" s="424"/>
      <c r="Y84" s="329"/>
      <c r="Z84" s="424"/>
      <c r="AA84" s="329"/>
      <c r="AB84" s="424">
        <f>SUM(Z84,X84,V84,T84,R84,P84,N84,L84,J84,H84)</f>
        <v>0</v>
      </c>
      <c r="AC84" s="287"/>
      <c r="AD84" s="256"/>
      <c r="AE84" s="268"/>
      <c r="AF84" s="256"/>
      <c r="AG84" s="256"/>
      <c r="AH84" s="256"/>
      <c r="AI84" s="256"/>
      <c r="AJ84" s="256"/>
      <c r="AK84" s="256"/>
      <c r="AL84" s="256"/>
    </row>
    <row r="85" spans="1:38" ht="5.0999999999999996" customHeight="1" x14ac:dyDescent="0.2">
      <c r="A85" s="300"/>
      <c r="B85" s="292"/>
      <c r="C85" s="292"/>
      <c r="D85" s="292"/>
      <c r="E85" s="292"/>
      <c r="F85" s="292"/>
      <c r="G85" s="292"/>
      <c r="H85" s="303"/>
      <c r="I85" s="329"/>
      <c r="J85" s="303"/>
      <c r="K85" s="329"/>
      <c r="L85" s="303"/>
      <c r="M85" s="329"/>
      <c r="N85" s="303"/>
      <c r="O85" s="329"/>
      <c r="P85" s="303"/>
      <c r="Q85" s="329"/>
      <c r="R85" s="303"/>
      <c r="S85" s="329"/>
      <c r="T85" s="303"/>
      <c r="U85" s="329"/>
      <c r="V85" s="303"/>
      <c r="W85" s="329"/>
      <c r="X85" s="303"/>
      <c r="Y85" s="329"/>
      <c r="Z85" s="303"/>
      <c r="AA85" s="329"/>
      <c r="AB85" s="303"/>
      <c r="AC85" s="280"/>
      <c r="AD85" s="256"/>
      <c r="AE85" s="268"/>
      <c r="AF85" s="256"/>
      <c r="AG85" s="256"/>
      <c r="AH85" s="256"/>
      <c r="AI85" s="256"/>
      <c r="AJ85" s="256"/>
      <c r="AK85" s="256"/>
      <c r="AL85" s="256"/>
    </row>
    <row r="86" spans="1:38" ht="16.5" x14ac:dyDescent="0.2">
      <c r="A86" s="300" t="s">
        <v>318</v>
      </c>
      <c r="B86" s="292" t="s">
        <v>482</v>
      </c>
      <c r="C86" s="292"/>
      <c r="D86" s="292"/>
      <c r="E86" s="292"/>
      <c r="F86" s="292"/>
      <c r="G86" s="292"/>
      <c r="H86" s="424"/>
      <c r="I86" s="329"/>
      <c r="J86" s="424"/>
      <c r="K86" s="329"/>
      <c r="L86" s="424"/>
      <c r="M86" s="329"/>
      <c r="N86" s="424"/>
      <c r="O86" s="329"/>
      <c r="P86" s="424"/>
      <c r="Q86" s="329"/>
      <c r="R86" s="424"/>
      <c r="S86" s="329"/>
      <c r="T86" s="424"/>
      <c r="U86" s="329"/>
      <c r="V86" s="424"/>
      <c r="W86" s="329"/>
      <c r="X86" s="424"/>
      <c r="Y86" s="329"/>
      <c r="Z86" s="424"/>
      <c r="AA86" s="329"/>
      <c r="AB86" s="424">
        <f>SUM(Z86,X86,V86,T86,R86,P86,N86,L86,J86,H86)</f>
        <v>0</v>
      </c>
      <c r="AC86" s="287"/>
      <c r="AD86" s="256"/>
      <c r="AE86" s="268"/>
      <c r="AF86" s="256"/>
      <c r="AG86" s="256"/>
      <c r="AH86" s="256"/>
      <c r="AI86" s="256"/>
      <c r="AJ86" s="256"/>
      <c r="AK86" s="256"/>
      <c r="AL86" s="256"/>
    </row>
    <row r="87" spans="1:38" ht="5.0999999999999996" customHeight="1" x14ac:dyDescent="0.2">
      <c r="A87" s="300"/>
      <c r="B87" s="292"/>
      <c r="C87" s="292"/>
      <c r="D87" s="292"/>
      <c r="E87" s="292"/>
      <c r="F87" s="292"/>
      <c r="G87" s="292"/>
      <c r="H87" s="303"/>
      <c r="I87" s="329"/>
      <c r="J87" s="303"/>
      <c r="K87" s="329"/>
      <c r="L87" s="303"/>
      <c r="M87" s="329"/>
      <c r="N87" s="303"/>
      <c r="O87" s="329"/>
      <c r="P87" s="303"/>
      <c r="Q87" s="329"/>
      <c r="R87" s="303"/>
      <c r="S87" s="329"/>
      <c r="T87" s="303"/>
      <c r="U87" s="329"/>
      <c r="V87" s="303"/>
      <c r="W87" s="329"/>
      <c r="X87" s="303"/>
      <c r="Y87" s="329"/>
      <c r="Z87" s="303"/>
      <c r="AA87" s="329"/>
      <c r="AB87" s="303"/>
      <c r="AC87" s="280"/>
      <c r="AD87" s="256"/>
      <c r="AE87" s="268"/>
      <c r="AF87" s="256"/>
      <c r="AG87" s="256"/>
      <c r="AH87" s="256"/>
      <c r="AI87" s="256"/>
      <c r="AJ87" s="256"/>
      <c r="AK87" s="256"/>
      <c r="AL87" s="256"/>
    </row>
    <row r="88" spans="1:38" ht="16.5" x14ac:dyDescent="0.2">
      <c r="A88" s="300" t="s">
        <v>318</v>
      </c>
      <c r="B88" s="292" t="s">
        <v>483</v>
      </c>
      <c r="C88" s="292"/>
      <c r="D88" s="292"/>
      <c r="E88" s="292"/>
      <c r="F88" s="292"/>
      <c r="G88" s="292"/>
      <c r="H88" s="424"/>
      <c r="I88" s="329"/>
      <c r="J88" s="424"/>
      <c r="K88" s="329"/>
      <c r="L88" s="424"/>
      <c r="M88" s="329"/>
      <c r="N88" s="424"/>
      <c r="O88" s="329"/>
      <c r="P88" s="424"/>
      <c r="Q88" s="329"/>
      <c r="R88" s="424"/>
      <c r="S88" s="329"/>
      <c r="T88" s="424"/>
      <c r="U88" s="329"/>
      <c r="V88" s="424"/>
      <c r="W88" s="329"/>
      <c r="X88" s="424"/>
      <c r="Y88" s="329"/>
      <c r="Z88" s="424"/>
      <c r="AA88" s="329"/>
      <c r="AB88" s="424">
        <f>SUM(Z88,X88,V88,T88,R88,P88,N88,L88,J88,H88)</f>
        <v>0</v>
      </c>
      <c r="AC88" s="287"/>
      <c r="AD88" s="256"/>
      <c r="AE88" s="268"/>
      <c r="AF88" s="256"/>
      <c r="AG88" s="256"/>
      <c r="AH88" s="256"/>
      <c r="AI88" s="256"/>
      <c r="AJ88" s="256"/>
      <c r="AK88" s="256"/>
      <c r="AL88" s="256"/>
    </row>
    <row r="89" spans="1:38" ht="5.0999999999999996" customHeight="1" x14ac:dyDescent="0.2">
      <c r="A89" s="300"/>
      <c r="B89" s="292"/>
      <c r="C89" s="292"/>
      <c r="D89" s="292"/>
      <c r="E89" s="292"/>
      <c r="F89" s="292"/>
      <c r="G89" s="292"/>
      <c r="H89" s="303"/>
      <c r="I89" s="329"/>
      <c r="J89" s="303"/>
      <c r="K89" s="329"/>
      <c r="L89" s="303"/>
      <c r="M89" s="329"/>
      <c r="N89" s="303"/>
      <c r="O89" s="329"/>
      <c r="P89" s="303"/>
      <c r="Q89" s="329"/>
      <c r="R89" s="303"/>
      <c r="S89" s="329"/>
      <c r="T89" s="303"/>
      <c r="U89" s="329"/>
      <c r="V89" s="303"/>
      <c r="W89" s="329"/>
      <c r="X89" s="303"/>
      <c r="Y89" s="329"/>
      <c r="Z89" s="303"/>
      <c r="AA89" s="329"/>
      <c r="AB89" s="303"/>
      <c r="AC89" s="280"/>
      <c r="AD89" s="256"/>
      <c r="AE89" s="268"/>
      <c r="AF89" s="256"/>
      <c r="AG89" s="256"/>
      <c r="AH89" s="256"/>
      <c r="AI89" s="256"/>
      <c r="AJ89" s="256"/>
      <c r="AK89" s="256"/>
      <c r="AL89" s="256"/>
    </row>
    <row r="90" spans="1:38" ht="14.25" x14ac:dyDescent="0.2">
      <c r="A90" s="300" t="s">
        <v>314</v>
      </c>
      <c r="B90" s="292" t="s">
        <v>320</v>
      </c>
      <c r="C90" s="292"/>
      <c r="D90" s="292"/>
      <c r="E90" s="292"/>
      <c r="F90" s="292"/>
      <c r="G90" s="292"/>
      <c r="H90" s="424"/>
      <c r="I90" s="329"/>
      <c r="J90" s="424"/>
      <c r="K90" s="329"/>
      <c r="L90" s="424"/>
      <c r="M90" s="329"/>
      <c r="N90" s="424"/>
      <c r="O90" s="329"/>
      <c r="P90" s="424"/>
      <c r="Q90" s="329"/>
      <c r="R90" s="424"/>
      <c r="S90" s="329"/>
      <c r="T90" s="424"/>
      <c r="U90" s="329"/>
      <c r="V90" s="424"/>
      <c r="W90" s="329"/>
      <c r="X90" s="424"/>
      <c r="Y90" s="329"/>
      <c r="Z90" s="424"/>
      <c r="AA90" s="329"/>
      <c r="AB90" s="424">
        <f>SUM(Z90,X90,V90,T90,R90,P90,N90,L90,J90,H90)</f>
        <v>0</v>
      </c>
      <c r="AC90" s="287"/>
      <c r="AD90" s="256"/>
      <c r="AE90" s="268"/>
      <c r="AF90" s="256"/>
      <c r="AG90" s="256"/>
      <c r="AH90" s="256"/>
      <c r="AI90" s="256"/>
      <c r="AJ90" s="256"/>
      <c r="AK90" s="256"/>
      <c r="AL90" s="256"/>
    </row>
    <row r="91" spans="1:38" ht="5.0999999999999996" customHeight="1" x14ac:dyDescent="0.2">
      <c r="A91" s="300"/>
      <c r="B91" s="292"/>
      <c r="C91" s="292"/>
      <c r="D91" s="292"/>
      <c r="E91" s="292"/>
      <c r="F91" s="293"/>
      <c r="G91" s="292"/>
      <c r="H91" s="303"/>
      <c r="I91" s="329"/>
      <c r="J91" s="303"/>
      <c r="K91" s="329"/>
      <c r="L91" s="303"/>
      <c r="M91" s="329"/>
      <c r="N91" s="303"/>
      <c r="O91" s="329"/>
      <c r="P91" s="303"/>
      <c r="Q91" s="329"/>
      <c r="R91" s="303"/>
      <c r="S91" s="329"/>
      <c r="T91" s="303"/>
      <c r="U91" s="329"/>
      <c r="V91" s="303"/>
      <c r="W91" s="329"/>
      <c r="X91" s="303"/>
      <c r="Y91" s="329"/>
      <c r="Z91" s="303"/>
      <c r="AA91" s="329"/>
      <c r="AB91" s="303"/>
      <c r="AC91" s="280"/>
      <c r="AD91" s="256"/>
      <c r="AE91" s="268"/>
      <c r="AF91" s="256"/>
      <c r="AG91" s="256"/>
      <c r="AH91" s="256"/>
      <c r="AI91" s="256"/>
      <c r="AJ91" s="256"/>
      <c r="AK91" s="256"/>
      <c r="AL91" s="256"/>
    </row>
    <row r="92" spans="1:38" ht="14.25" x14ac:dyDescent="0.2">
      <c r="A92" s="300"/>
      <c r="B92" s="292" t="s">
        <v>354</v>
      </c>
      <c r="C92" s="292"/>
      <c r="D92" s="292"/>
      <c r="E92" s="292"/>
      <c r="F92" s="292"/>
      <c r="G92" s="292"/>
      <c r="H92" s="424"/>
      <c r="I92" s="329"/>
      <c r="J92" s="424"/>
      <c r="K92" s="329"/>
      <c r="L92" s="424"/>
      <c r="M92" s="329"/>
      <c r="N92" s="424"/>
      <c r="O92" s="329"/>
      <c r="P92" s="424"/>
      <c r="Q92" s="329"/>
      <c r="R92" s="424"/>
      <c r="S92" s="329"/>
      <c r="T92" s="424"/>
      <c r="U92" s="329"/>
      <c r="V92" s="424"/>
      <c r="W92" s="329"/>
      <c r="X92" s="424"/>
      <c r="Y92" s="329"/>
      <c r="Z92" s="424"/>
      <c r="AA92" s="329"/>
      <c r="AB92" s="424">
        <f>SUM(Z92,X92,V92,T92,R92,P92,N92,L92,J92,H92)</f>
        <v>0</v>
      </c>
      <c r="AC92" s="287"/>
      <c r="AD92" s="256"/>
      <c r="AE92" s="268"/>
      <c r="AF92" s="256"/>
      <c r="AG92" s="256"/>
      <c r="AH92" s="256"/>
      <c r="AI92" s="256"/>
      <c r="AJ92" s="256"/>
      <c r="AK92" s="256"/>
      <c r="AL92" s="256"/>
    </row>
    <row r="93" spans="1:38" ht="5.0999999999999996" customHeight="1" x14ac:dyDescent="0.2">
      <c r="A93" s="300"/>
      <c r="B93" s="292"/>
      <c r="C93" s="292"/>
      <c r="D93" s="292"/>
      <c r="E93" s="292"/>
      <c r="F93" s="293"/>
      <c r="G93" s="292"/>
      <c r="H93" s="303"/>
      <c r="I93" s="329"/>
      <c r="J93" s="303"/>
      <c r="K93" s="329"/>
      <c r="L93" s="303"/>
      <c r="M93" s="329"/>
      <c r="N93" s="303"/>
      <c r="O93" s="329"/>
      <c r="P93" s="303"/>
      <c r="Q93" s="329"/>
      <c r="R93" s="303"/>
      <c r="S93" s="329"/>
      <c r="T93" s="303"/>
      <c r="U93" s="329"/>
      <c r="V93" s="303"/>
      <c r="W93" s="329"/>
      <c r="X93" s="303"/>
      <c r="Y93" s="329"/>
      <c r="Z93" s="303"/>
      <c r="AA93" s="329"/>
      <c r="AB93" s="303"/>
      <c r="AC93" s="280"/>
      <c r="AD93" s="256"/>
      <c r="AE93" s="268"/>
      <c r="AF93" s="256"/>
      <c r="AG93" s="256"/>
      <c r="AH93" s="256"/>
      <c r="AI93" s="256"/>
      <c r="AJ93" s="256"/>
      <c r="AK93" s="256"/>
      <c r="AL93" s="256"/>
    </row>
    <row r="94" spans="1:38" ht="14.25" x14ac:dyDescent="0.2">
      <c r="A94" s="300" t="s">
        <v>406</v>
      </c>
      <c r="B94" s="292"/>
      <c r="C94" s="292"/>
      <c r="D94" s="292"/>
      <c r="E94" s="292"/>
      <c r="F94" s="292"/>
      <c r="G94" s="292"/>
      <c r="H94" s="424"/>
      <c r="I94" s="329"/>
      <c r="J94" s="424"/>
      <c r="K94" s="329"/>
      <c r="L94" s="424"/>
      <c r="M94" s="329"/>
      <c r="N94" s="424"/>
      <c r="O94" s="329"/>
      <c r="P94" s="424"/>
      <c r="Q94" s="329"/>
      <c r="R94" s="424"/>
      <c r="S94" s="329"/>
      <c r="T94" s="424"/>
      <c r="U94" s="329"/>
      <c r="V94" s="424"/>
      <c r="W94" s="329"/>
      <c r="X94" s="424"/>
      <c r="Y94" s="329"/>
      <c r="Z94" s="424"/>
      <c r="AA94" s="329"/>
      <c r="AB94" s="424">
        <f>SUM(Z94,X94,V94,T94,R94,P94,N94,L94,J94,H94)</f>
        <v>0</v>
      </c>
      <c r="AC94" s="287"/>
      <c r="AD94" s="256"/>
      <c r="AE94" s="268"/>
      <c r="AF94" s="256"/>
      <c r="AG94" s="256"/>
      <c r="AH94" s="256"/>
      <c r="AI94" s="256"/>
      <c r="AJ94" s="256"/>
      <c r="AK94" s="256"/>
      <c r="AL94" s="256"/>
    </row>
    <row r="95" spans="1:38" ht="8.1" customHeight="1" x14ac:dyDescent="0.2">
      <c r="A95" s="300"/>
      <c r="B95" s="292"/>
      <c r="C95" s="292"/>
      <c r="D95" s="292"/>
      <c r="E95" s="292"/>
      <c r="F95" s="293"/>
      <c r="G95" s="292"/>
      <c r="H95" s="303"/>
      <c r="I95" s="329"/>
      <c r="J95" s="303"/>
      <c r="K95" s="329"/>
      <c r="L95" s="303"/>
      <c r="M95" s="329"/>
      <c r="N95" s="303"/>
      <c r="O95" s="329"/>
      <c r="P95" s="303"/>
      <c r="Q95" s="329"/>
      <c r="R95" s="303"/>
      <c r="S95" s="329"/>
      <c r="T95" s="303"/>
      <c r="U95" s="329"/>
      <c r="V95" s="303"/>
      <c r="W95" s="329"/>
      <c r="X95" s="303"/>
      <c r="Y95" s="329"/>
      <c r="Z95" s="303"/>
      <c r="AA95" s="329"/>
      <c r="AB95" s="303"/>
      <c r="AC95" s="280"/>
      <c r="AD95" s="256"/>
      <c r="AE95" s="268"/>
      <c r="AF95" s="256"/>
      <c r="AG95" s="256"/>
      <c r="AH95" s="256"/>
      <c r="AI95" s="256"/>
      <c r="AJ95" s="256"/>
      <c r="AK95" s="256"/>
      <c r="AL95" s="256"/>
    </row>
    <row r="96" spans="1:38" ht="14.25" x14ac:dyDescent="0.2">
      <c r="A96" s="300"/>
      <c r="B96" s="292" t="s">
        <v>63</v>
      </c>
      <c r="C96" s="292"/>
      <c r="D96" s="292"/>
      <c r="E96" s="292"/>
      <c r="F96" s="292"/>
      <c r="G96" s="292"/>
      <c r="H96" s="303"/>
      <c r="I96" s="329"/>
      <c r="J96" s="303"/>
      <c r="K96" s="329"/>
      <c r="L96" s="303"/>
      <c r="M96" s="329"/>
      <c r="N96" s="303"/>
      <c r="O96" s="329"/>
      <c r="P96" s="303"/>
      <c r="Q96" s="329"/>
      <c r="R96" s="303"/>
      <c r="S96" s="329"/>
      <c r="T96" s="303"/>
      <c r="U96" s="329"/>
      <c r="V96" s="303"/>
      <c r="W96" s="329"/>
      <c r="X96" s="303"/>
      <c r="Y96" s="329"/>
      <c r="Z96" s="303"/>
      <c r="AA96" s="329"/>
      <c r="AB96" s="303"/>
      <c r="AC96" s="280"/>
      <c r="AD96" s="256"/>
      <c r="AE96" s="268"/>
      <c r="AF96" s="256"/>
      <c r="AG96" s="256"/>
      <c r="AH96" s="256"/>
      <c r="AI96" s="256"/>
      <c r="AJ96" s="256"/>
      <c r="AK96" s="256"/>
      <c r="AL96" s="256" t="s">
        <v>8</v>
      </c>
    </row>
    <row r="97" spans="1:38" ht="14.25" x14ac:dyDescent="0.2">
      <c r="A97" s="300"/>
      <c r="B97" s="607"/>
      <c r="C97" s="607"/>
      <c r="D97" s="607"/>
      <c r="E97" s="607"/>
      <c r="F97" s="292"/>
      <c r="G97" s="292"/>
      <c r="H97" s="424"/>
      <c r="I97" s="329"/>
      <c r="J97" s="424"/>
      <c r="K97" s="329"/>
      <c r="L97" s="424"/>
      <c r="M97" s="329"/>
      <c r="N97" s="424"/>
      <c r="O97" s="329"/>
      <c r="P97" s="424"/>
      <c r="Q97" s="329"/>
      <c r="R97" s="424"/>
      <c r="S97" s="329"/>
      <c r="T97" s="424"/>
      <c r="U97" s="329"/>
      <c r="V97" s="424"/>
      <c r="W97" s="329"/>
      <c r="X97" s="424"/>
      <c r="Y97" s="329"/>
      <c r="Z97" s="424"/>
      <c r="AA97" s="329"/>
      <c r="AB97" s="424">
        <f t="shared" ref="AB97:AB98" si="5">SUM(Z97,X97,V97,T97,R97,P97,N97,L97,J97,H97)</f>
        <v>0</v>
      </c>
      <c r="AC97" s="287"/>
      <c r="AD97" s="256"/>
      <c r="AE97" s="268"/>
      <c r="AF97" s="256"/>
      <c r="AG97" s="256"/>
      <c r="AH97" s="256"/>
      <c r="AI97" s="256"/>
      <c r="AJ97" s="256"/>
      <c r="AK97" s="256"/>
      <c r="AL97" s="256"/>
    </row>
    <row r="98" spans="1:38" ht="14.25" x14ac:dyDescent="0.2">
      <c r="A98" s="300"/>
      <c r="B98" s="609"/>
      <c r="C98" s="609"/>
      <c r="D98" s="609"/>
      <c r="E98" s="609"/>
      <c r="F98" s="292"/>
      <c r="G98" s="292"/>
      <c r="H98" s="424"/>
      <c r="I98" s="329"/>
      <c r="J98" s="424"/>
      <c r="K98" s="329"/>
      <c r="L98" s="424"/>
      <c r="M98" s="329"/>
      <c r="N98" s="424"/>
      <c r="O98" s="329"/>
      <c r="P98" s="424"/>
      <c r="Q98" s="329"/>
      <c r="R98" s="424"/>
      <c r="S98" s="329"/>
      <c r="T98" s="424"/>
      <c r="U98" s="329"/>
      <c r="V98" s="424"/>
      <c r="W98" s="329"/>
      <c r="X98" s="424"/>
      <c r="Y98" s="329"/>
      <c r="Z98" s="424"/>
      <c r="AA98" s="329"/>
      <c r="AB98" s="424">
        <f t="shared" si="5"/>
        <v>0</v>
      </c>
      <c r="AC98" s="287"/>
      <c r="AD98" s="256"/>
      <c r="AE98" s="268"/>
      <c r="AF98" s="256"/>
      <c r="AG98" s="256"/>
      <c r="AH98" s="256"/>
      <c r="AI98" s="256"/>
      <c r="AJ98" s="256"/>
      <c r="AK98" s="256"/>
      <c r="AL98" s="256"/>
    </row>
    <row r="99" spans="1:38" ht="8.1" customHeight="1" x14ac:dyDescent="0.2">
      <c r="A99" s="300"/>
      <c r="B99" s="292"/>
      <c r="C99" s="292"/>
      <c r="D99" s="292"/>
      <c r="E99" s="292"/>
      <c r="F99" s="292"/>
      <c r="G99" s="292"/>
      <c r="H99" s="303"/>
      <c r="I99" s="329"/>
      <c r="J99" s="303"/>
      <c r="K99" s="329"/>
      <c r="L99" s="303"/>
      <c r="M99" s="329"/>
      <c r="N99" s="303"/>
      <c r="O99" s="329"/>
      <c r="P99" s="303"/>
      <c r="Q99" s="329"/>
      <c r="R99" s="303"/>
      <c r="S99" s="329"/>
      <c r="T99" s="303"/>
      <c r="U99" s="329"/>
      <c r="V99" s="303"/>
      <c r="W99" s="329"/>
      <c r="X99" s="303"/>
      <c r="Y99" s="329"/>
      <c r="Z99" s="303"/>
      <c r="AA99" s="329"/>
      <c r="AB99" s="303"/>
      <c r="AC99" s="280"/>
      <c r="AD99" s="256"/>
      <c r="AE99" s="268"/>
      <c r="AF99" s="256"/>
      <c r="AG99" s="256"/>
      <c r="AH99" s="256"/>
      <c r="AI99" s="256"/>
      <c r="AJ99" s="256"/>
      <c r="AK99" s="256"/>
      <c r="AL99" s="256"/>
    </row>
    <row r="100" spans="1:38" ht="15" x14ac:dyDescent="0.25">
      <c r="A100" s="297" t="s">
        <v>64</v>
      </c>
      <c r="B100" s="292"/>
      <c r="C100" s="292"/>
      <c r="D100" s="292"/>
      <c r="E100" s="292"/>
      <c r="F100" s="292"/>
      <c r="G100" s="292"/>
      <c r="H100" s="467">
        <f>SUM(H82,H84,H90,H92,H94,H97,H98,H78,H86,H88)</f>
        <v>0</v>
      </c>
      <c r="I100" s="555"/>
      <c r="J100" s="467">
        <f t="shared" ref="J100:Z100" si="6">SUM(J82,J84,J90,J92,J94,J97,J98,J78,J86,J88)</f>
        <v>0</v>
      </c>
      <c r="K100" s="555"/>
      <c r="L100" s="467">
        <f t="shared" si="6"/>
        <v>0</v>
      </c>
      <c r="M100" s="555"/>
      <c r="N100" s="467">
        <f t="shared" si="6"/>
        <v>0</v>
      </c>
      <c r="O100" s="555"/>
      <c r="P100" s="467">
        <f t="shared" si="6"/>
        <v>0</v>
      </c>
      <c r="Q100" s="555"/>
      <c r="R100" s="467">
        <f t="shared" si="6"/>
        <v>0</v>
      </c>
      <c r="S100" s="555"/>
      <c r="T100" s="467">
        <f t="shared" si="6"/>
        <v>0</v>
      </c>
      <c r="U100" s="555"/>
      <c r="V100" s="467">
        <f t="shared" si="6"/>
        <v>0</v>
      </c>
      <c r="W100" s="555"/>
      <c r="X100" s="467">
        <f t="shared" si="6"/>
        <v>0</v>
      </c>
      <c r="Y100" s="555"/>
      <c r="Z100" s="467">
        <f t="shared" si="6"/>
        <v>0</v>
      </c>
      <c r="AA100" s="329"/>
      <c r="AB100" s="467">
        <f>SUM(AB82,AB84,AB90,AB92,AB94,AB97,AB98,AB78)</f>
        <v>0</v>
      </c>
      <c r="AC100" s="280"/>
      <c r="AD100" s="256"/>
      <c r="AE100" s="268"/>
      <c r="AF100" s="256"/>
      <c r="AG100" s="256"/>
      <c r="AH100" s="256"/>
      <c r="AI100" s="256"/>
      <c r="AJ100" s="256"/>
      <c r="AK100" s="256"/>
      <c r="AL100" s="256"/>
    </row>
    <row r="101" spans="1:38" ht="8.1" customHeight="1" x14ac:dyDescent="0.2">
      <c r="A101" s="300"/>
      <c r="B101" s="292"/>
      <c r="C101" s="292"/>
      <c r="D101" s="292"/>
      <c r="E101" s="292"/>
      <c r="F101" s="292"/>
      <c r="G101" s="292"/>
      <c r="H101" s="303"/>
      <c r="I101" s="329"/>
      <c r="J101" s="303"/>
      <c r="K101" s="329"/>
      <c r="L101" s="303"/>
      <c r="M101" s="329"/>
      <c r="N101" s="303"/>
      <c r="O101" s="329"/>
      <c r="P101" s="303"/>
      <c r="Q101" s="329"/>
      <c r="R101" s="303"/>
      <c r="S101" s="329"/>
      <c r="T101" s="303"/>
      <c r="U101" s="329"/>
      <c r="V101" s="303"/>
      <c r="W101" s="329"/>
      <c r="X101" s="303"/>
      <c r="Y101" s="329"/>
      <c r="Z101" s="303"/>
      <c r="AA101" s="329"/>
      <c r="AB101" s="303"/>
      <c r="AC101" s="280"/>
      <c r="AD101" s="256"/>
      <c r="AE101" s="268"/>
      <c r="AF101" s="256"/>
      <c r="AG101" s="256"/>
      <c r="AH101" s="256"/>
      <c r="AI101" s="256"/>
      <c r="AJ101" s="256"/>
      <c r="AK101" s="256"/>
      <c r="AL101" s="256"/>
    </row>
    <row r="102" spans="1:38" ht="15" x14ac:dyDescent="0.25">
      <c r="A102" s="318" t="s">
        <v>484</v>
      </c>
      <c r="B102" s="319"/>
      <c r="C102" s="319"/>
      <c r="D102" s="319"/>
      <c r="E102" s="319"/>
      <c r="F102" s="319"/>
      <c r="G102" s="319"/>
      <c r="H102" s="468" t="e">
        <f>SUM(H100-H74)</f>
        <v>#N/A</v>
      </c>
      <c r="I102" s="337"/>
      <c r="J102" s="468" t="e">
        <f>SUM(J100-J74)</f>
        <v>#N/A</v>
      </c>
      <c r="K102" s="337"/>
      <c r="L102" s="468" t="e">
        <f>SUM(L100-L74)</f>
        <v>#N/A</v>
      </c>
      <c r="M102" s="337"/>
      <c r="N102" s="468" t="e">
        <f>SUM(N100-N74)</f>
        <v>#N/A</v>
      </c>
      <c r="O102" s="337"/>
      <c r="P102" s="468" t="e">
        <f>SUM(P100-P74)</f>
        <v>#N/A</v>
      </c>
      <c r="Q102" s="337"/>
      <c r="R102" s="468" t="e">
        <f>SUM(R100-R74)</f>
        <v>#N/A</v>
      </c>
      <c r="S102" s="337"/>
      <c r="T102" s="468" t="e">
        <f>SUM(T100-T74)</f>
        <v>#N/A</v>
      </c>
      <c r="U102" s="337"/>
      <c r="V102" s="468" t="e">
        <f>SUM(V100-V74)</f>
        <v>#N/A</v>
      </c>
      <c r="W102" s="337"/>
      <c r="X102" s="468" t="e">
        <f>SUM(X100-X74)</f>
        <v>#N/A</v>
      </c>
      <c r="Y102" s="337"/>
      <c r="Z102" s="468" t="e">
        <f>SUM(Z100-Z74)</f>
        <v>#N/A</v>
      </c>
      <c r="AA102" s="329"/>
      <c r="AB102" s="468" t="e">
        <f>SUM(AB100-AB74)</f>
        <v>#N/A</v>
      </c>
      <c r="AC102" s="280"/>
      <c r="AD102" s="256"/>
      <c r="AE102" s="268"/>
      <c r="AF102" s="256"/>
    </row>
    <row r="103" spans="1:38" ht="8.1" customHeight="1" x14ac:dyDescent="0.2">
      <c r="A103" s="300"/>
      <c r="B103" s="292"/>
      <c r="C103" s="292"/>
      <c r="D103" s="292"/>
      <c r="E103" s="292"/>
      <c r="F103" s="292"/>
      <c r="G103" s="292"/>
      <c r="H103" s="303"/>
      <c r="I103" s="329"/>
      <c r="J103" s="303"/>
      <c r="K103" s="329"/>
      <c r="L103" s="303"/>
      <c r="M103" s="329"/>
      <c r="N103" s="303"/>
      <c r="O103" s="329"/>
      <c r="P103" s="303"/>
      <c r="Q103" s="329"/>
      <c r="R103" s="303"/>
      <c r="S103" s="329"/>
      <c r="T103" s="303"/>
      <c r="U103" s="329"/>
      <c r="V103" s="303"/>
      <c r="W103" s="329"/>
      <c r="X103" s="303"/>
      <c r="Y103" s="329"/>
      <c r="Z103" s="303"/>
      <c r="AA103" s="329"/>
      <c r="AB103" s="303"/>
      <c r="AC103" s="280"/>
      <c r="AD103" s="284"/>
      <c r="AE103" s="281"/>
      <c r="AF103" s="280"/>
    </row>
    <row r="104" spans="1:38" ht="15.75" customHeight="1" x14ac:dyDescent="0.25">
      <c r="A104" s="297" t="s">
        <v>408</v>
      </c>
      <c r="B104" s="320"/>
      <c r="C104" s="320"/>
      <c r="D104" s="292"/>
      <c r="E104" s="292"/>
      <c r="F104" s="292"/>
      <c r="G104" s="292"/>
      <c r="H104" s="483"/>
      <c r="I104" s="483"/>
      <c r="J104" s="483"/>
      <c r="K104" s="483"/>
      <c r="L104" s="483"/>
      <c r="M104" s="483"/>
      <c r="N104" s="483"/>
      <c r="O104" s="483"/>
      <c r="P104" s="483"/>
      <c r="Q104" s="483"/>
      <c r="R104" s="483"/>
      <c r="S104" s="483"/>
      <c r="T104" s="483"/>
      <c r="U104" s="483"/>
      <c r="V104" s="483"/>
      <c r="W104" s="483"/>
      <c r="X104" s="483"/>
      <c r="Y104" s="483"/>
      <c r="Z104" s="483"/>
      <c r="AA104" s="329"/>
      <c r="AB104" s="484"/>
      <c r="AC104" s="280"/>
      <c r="AD104" s="284"/>
      <c r="AE104" s="281"/>
      <c r="AF104" s="280"/>
    </row>
    <row r="105" spans="1:38" ht="8.1" customHeight="1" x14ac:dyDescent="0.2">
      <c r="A105" s="300"/>
      <c r="B105" s="292"/>
      <c r="C105" s="292"/>
      <c r="D105" s="292"/>
      <c r="E105" s="292"/>
      <c r="F105" s="293"/>
      <c r="G105" s="292"/>
      <c r="H105" s="485"/>
      <c r="I105" s="329"/>
      <c r="J105" s="485"/>
      <c r="K105" s="329"/>
      <c r="L105" s="485"/>
      <c r="M105" s="329"/>
      <c r="N105" s="485"/>
      <c r="O105" s="329"/>
      <c r="P105" s="485"/>
      <c r="Q105" s="329"/>
      <c r="R105" s="485"/>
      <c r="S105" s="329"/>
      <c r="T105" s="485"/>
      <c r="U105" s="329"/>
      <c r="V105" s="485"/>
      <c r="W105" s="329"/>
      <c r="X105" s="485"/>
      <c r="Y105" s="329"/>
      <c r="Z105" s="485"/>
      <c r="AA105" s="329"/>
      <c r="AB105" s="329"/>
      <c r="AC105" s="280"/>
      <c r="AD105" s="284"/>
      <c r="AE105" s="281"/>
      <c r="AF105" s="280"/>
    </row>
    <row r="106" spans="1:38" ht="12.75" customHeight="1" x14ac:dyDescent="0.2">
      <c r="A106" s="300"/>
      <c r="B106" s="607"/>
      <c r="C106" s="607"/>
      <c r="D106" s="607"/>
      <c r="E106" s="607"/>
      <c r="F106" s="322"/>
      <c r="G106" s="292"/>
      <c r="H106" s="424"/>
      <c r="I106" s="329"/>
      <c r="J106" s="424"/>
      <c r="K106" s="329"/>
      <c r="L106" s="424"/>
      <c r="M106" s="329"/>
      <c r="N106" s="424"/>
      <c r="O106" s="329"/>
      <c r="P106" s="424"/>
      <c r="Q106" s="329"/>
      <c r="R106" s="424"/>
      <c r="S106" s="329"/>
      <c r="T106" s="424"/>
      <c r="U106" s="329"/>
      <c r="V106" s="424"/>
      <c r="W106" s="329"/>
      <c r="X106" s="424"/>
      <c r="Y106" s="329"/>
      <c r="Z106" s="424"/>
      <c r="AA106" s="329"/>
      <c r="AB106" s="424" t="e">
        <f>SUMPRODUCT($H$134:$Z$134,H106:Z106)</f>
        <v>#N/A</v>
      </c>
      <c r="AC106" s="280"/>
      <c r="AD106" s="284"/>
      <c r="AE106" s="281"/>
      <c r="AF106" s="280"/>
    </row>
    <row r="107" spans="1:38" ht="12.75" customHeight="1" x14ac:dyDescent="0.2">
      <c r="A107" s="300"/>
      <c r="B107" s="607"/>
      <c r="C107" s="607"/>
      <c r="D107" s="607"/>
      <c r="E107" s="607"/>
      <c r="F107" s="322"/>
      <c r="G107" s="292"/>
      <c r="H107" s="424"/>
      <c r="I107" s="329"/>
      <c r="J107" s="424"/>
      <c r="K107" s="329"/>
      <c r="L107" s="424"/>
      <c r="M107" s="329"/>
      <c r="N107" s="424"/>
      <c r="O107" s="329"/>
      <c r="P107" s="424"/>
      <c r="Q107" s="329"/>
      <c r="R107" s="424"/>
      <c r="S107" s="329"/>
      <c r="T107" s="424"/>
      <c r="U107" s="329"/>
      <c r="V107" s="424"/>
      <c r="W107" s="329"/>
      <c r="X107" s="424"/>
      <c r="Y107" s="329"/>
      <c r="Z107" s="424"/>
      <c r="AA107" s="329"/>
      <c r="AB107" s="424" t="e">
        <f>SUMPRODUCT($H$134:$Z$134,H107:Z107)</f>
        <v>#N/A</v>
      </c>
      <c r="AC107" s="280"/>
      <c r="AD107" s="284"/>
      <c r="AE107" s="281"/>
      <c r="AF107" s="280"/>
    </row>
    <row r="108" spans="1:38" ht="12.75" customHeight="1" x14ac:dyDescent="0.2">
      <c r="A108" s="300"/>
      <c r="B108" s="607"/>
      <c r="C108" s="607"/>
      <c r="D108" s="607"/>
      <c r="E108" s="607"/>
      <c r="F108" s="322"/>
      <c r="G108" s="292"/>
      <c r="H108" s="424"/>
      <c r="I108" s="329"/>
      <c r="J108" s="424"/>
      <c r="K108" s="329"/>
      <c r="L108" s="424"/>
      <c r="M108" s="329"/>
      <c r="N108" s="424"/>
      <c r="O108" s="329"/>
      <c r="P108" s="424"/>
      <c r="Q108" s="329"/>
      <c r="R108" s="424"/>
      <c r="S108" s="329"/>
      <c r="T108" s="424"/>
      <c r="U108" s="329"/>
      <c r="V108" s="424"/>
      <c r="W108" s="329"/>
      <c r="X108" s="424"/>
      <c r="Y108" s="329"/>
      <c r="Z108" s="424"/>
      <c r="AA108" s="329"/>
      <c r="AB108" s="424" t="e">
        <f>SUMPRODUCT($H$134:$Z$134,H108:Z108)</f>
        <v>#N/A</v>
      </c>
      <c r="AC108" s="280"/>
      <c r="AD108" s="284"/>
      <c r="AE108" s="281"/>
      <c r="AF108" s="280"/>
    </row>
    <row r="109" spans="1:38" ht="8.1" customHeight="1" x14ac:dyDescent="0.2">
      <c r="A109" s="327"/>
      <c r="B109" s="328"/>
      <c r="C109" s="328"/>
      <c r="D109" s="328"/>
      <c r="E109" s="328"/>
      <c r="F109" s="331"/>
      <c r="G109" s="332"/>
      <c r="H109" s="329"/>
      <c r="I109" s="329"/>
      <c r="J109" s="329"/>
      <c r="K109" s="329"/>
      <c r="L109" s="329"/>
      <c r="M109" s="329"/>
      <c r="N109" s="329"/>
      <c r="O109" s="329"/>
      <c r="P109" s="329"/>
      <c r="Q109" s="329"/>
      <c r="R109" s="329"/>
      <c r="S109" s="329"/>
      <c r="T109" s="329"/>
      <c r="U109" s="329"/>
      <c r="V109" s="329"/>
      <c r="W109" s="329"/>
      <c r="X109" s="329"/>
      <c r="Y109" s="329"/>
      <c r="Z109" s="329"/>
      <c r="AA109" s="329"/>
      <c r="AB109" s="329"/>
      <c r="AC109" s="280"/>
      <c r="AD109" s="284"/>
      <c r="AE109" s="281"/>
      <c r="AF109" s="280"/>
    </row>
    <row r="110" spans="1:38" ht="12.75" customHeight="1" x14ac:dyDescent="0.25">
      <c r="A110" s="297" t="s">
        <v>234</v>
      </c>
      <c r="B110" s="320"/>
      <c r="C110" s="320"/>
      <c r="D110" s="292"/>
      <c r="E110" s="292"/>
      <c r="F110" s="320"/>
      <c r="G110" s="321" t="str">
        <f>IF(SUM(H110:P110)&gt;650,"Zuviel EFB/IZU !","")</f>
        <v/>
      </c>
      <c r="H110" s="467">
        <f>IF(H106+H107+H108&gt;650,650,H106+H107+H108)</f>
        <v>0</v>
      </c>
      <c r="I110" s="329"/>
      <c r="J110" s="467">
        <f>IF(J106+J107+J108&gt;650,650,J106+J107+J108)</f>
        <v>0</v>
      </c>
      <c r="K110" s="329"/>
      <c r="L110" s="467">
        <f>IF(L106+L107+L108&gt;650,650,L106+L107+L108)</f>
        <v>0</v>
      </c>
      <c r="M110" s="329"/>
      <c r="N110" s="467">
        <f>IF(N106+N107+N108&gt;650,650,N106+N107+N108)</f>
        <v>0</v>
      </c>
      <c r="O110" s="329"/>
      <c r="P110" s="467">
        <f>IF(P106+P107+P108&gt;650,650,P106+P107+P108)</f>
        <v>0</v>
      </c>
      <c r="Q110" s="329"/>
      <c r="R110" s="467">
        <f>IF(R106+R107+R108&gt;650,650,R106+R107+R108)</f>
        <v>0</v>
      </c>
      <c r="S110" s="329"/>
      <c r="T110" s="467">
        <f>IF(T106+T107+T108&gt;650,650,T106+T107+T108)</f>
        <v>0</v>
      </c>
      <c r="U110" s="329"/>
      <c r="V110" s="467">
        <f>IF(V106+V107+V108&gt;650,650,V106+V107+V108)</f>
        <v>0</v>
      </c>
      <c r="W110" s="329"/>
      <c r="X110" s="467">
        <f>IF(X106+X107+X108&gt;650,650,X106+X107+X108)</f>
        <v>0</v>
      </c>
      <c r="Y110" s="329"/>
      <c r="Z110" s="467">
        <f>IF(Z106+Z107+Z108&gt;650,650,Z106+Z107+Z108)</f>
        <v>0</v>
      </c>
      <c r="AA110" s="329"/>
      <c r="AB110" s="467" t="e">
        <f>SUMPRODUCT($H$134:$Z$134,H110:Z110)</f>
        <v>#N/A</v>
      </c>
      <c r="AC110" s="280"/>
      <c r="AD110" s="284"/>
      <c r="AE110" s="281"/>
      <c r="AF110" s="280"/>
    </row>
    <row r="111" spans="1:38" ht="8.1" customHeight="1" x14ac:dyDescent="0.25">
      <c r="A111" s="330"/>
      <c r="B111" s="330"/>
      <c r="C111" s="330"/>
      <c r="D111" s="330"/>
      <c r="E111" s="330"/>
      <c r="F111" s="330"/>
      <c r="G111" s="330"/>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285"/>
      <c r="AD111" s="284"/>
      <c r="AE111" s="281"/>
      <c r="AF111" s="280"/>
    </row>
    <row r="112" spans="1:38" ht="12.75" customHeight="1" thickBot="1" x14ac:dyDescent="0.3">
      <c r="A112" s="323" t="s">
        <v>236</v>
      </c>
      <c r="B112" s="324"/>
      <c r="C112" s="324"/>
      <c r="D112" s="324"/>
      <c r="E112" s="324"/>
      <c r="F112" s="324"/>
      <c r="G112" s="324"/>
      <c r="H112" s="487" t="e">
        <f>+H102-H110</f>
        <v>#N/A</v>
      </c>
      <c r="I112" s="544"/>
      <c r="J112" s="487" t="e">
        <f t="shared" ref="J112:Z112" si="7">+J102-J110</f>
        <v>#N/A</v>
      </c>
      <c r="K112" s="544"/>
      <c r="L112" s="487" t="e">
        <f t="shared" si="7"/>
        <v>#N/A</v>
      </c>
      <c r="M112" s="544"/>
      <c r="N112" s="487" t="e">
        <f t="shared" si="7"/>
        <v>#N/A</v>
      </c>
      <c r="O112" s="544"/>
      <c r="P112" s="487" t="e">
        <f t="shared" si="7"/>
        <v>#N/A</v>
      </c>
      <c r="Q112" s="544"/>
      <c r="R112" s="487" t="e">
        <f t="shared" si="7"/>
        <v>#N/A</v>
      </c>
      <c r="S112" s="544"/>
      <c r="T112" s="487" t="e">
        <f t="shared" si="7"/>
        <v>#N/A</v>
      </c>
      <c r="U112" s="544"/>
      <c r="V112" s="487" t="e">
        <f t="shared" si="7"/>
        <v>#N/A</v>
      </c>
      <c r="W112" s="544"/>
      <c r="X112" s="487" t="e">
        <f t="shared" si="7"/>
        <v>#N/A</v>
      </c>
      <c r="Y112" s="544"/>
      <c r="Z112" s="487" t="e">
        <f t="shared" si="7"/>
        <v>#N/A</v>
      </c>
      <c r="AA112" s="488"/>
      <c r="AB112" s="487" t="e">
        <f>SUMPRODUCT($H$134:$Z$134,H112:Z112)</f>
        <v>#N/A</v>
      </c>
      <c r="AC112" s="280"/>
      <c r="AD112" s="282"/>
      <c r="AE112" s="281"/>
      <c r="AF112" s="280"/>
    </row>
    <row r="113" spans="1:43" ht="14.45" customHeight="1" x14ac:dyDescent="0.2">
      <c r="A113" s="258"/>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80"/>
      <c r="AD113" s="282"/>
      <c r="AE113" s="281"/>
      <c r="AF113" s="280"/>
      <c r="AG113" s="256"/>
      <c r="AH113" s="256"/>
      <c r="AI113" s="256"/>
      <c r="AJ113" s="256"/>
      <c r="AK113" s="256"/>
      <c r="AL113" s="256"/>
      <c r="AM113" s="256"/>
      <c r="AN113" s="256"/>
      <c r="AO113" s="256"/>
      <c r="AP113" s="256"/>
      <c r="AQ113" s="256"/>
    </row>
    <row r="114" spans="1:43" ht="14.45" customHeight="1" x14ac:dyDescent="0.2">
      <c r="A114" s="474" t="s">
        <v>225</v>
      </c>
      <c r="B114" s="610" t="s">
        <v>409</v>
      </c>
      <c r="C114" s="610"/>
      <c r="D114" s="610"/>
      <c r="E114" s="610"/>
      <c r="F114" s="610"/>
      <c r="G114" s="610"/>
      <c r="H114" s="610"/>
      <c r="I114" s="610"/>
      <c r="J114" s="610"/>
      <c r="K114" s="610"/>
      <c r="L114" s="610"/>
      <c r="M114" s="610"/>
      <c r="N114" s="610"/>
      <c r="O114" s="610"/>
      <c r="P114" s="610"/>
      <c r="Q114" s="610"/>
      <c r="R114" s="610"/>
      <c r="S114" s="610"/>
      <c r="T114" s="610"/>
      <c r="U114" s="610"/>
      <c r="V114" s="610"/>
      <c r="W114" s="610"/>
      <c r="X114" s="610"/>
      <c r="Y114" s="610"/>
      <c r="Z114" s="610"/>
      <c r="AA114" s="610"/>
      <c r="AB114" s="610"/>
      <c r="AC114" s="280"/>
      <c r="AD114" s="282"/>
      <c r="AE114" s="281"/>
      <c r="AF114" s="280"/>
      <c r="AG114" s="256"/>
      <c r="AH114" s="256"/>
      <c r="AI114" s="256"/>
      <c r="AJ114" s="256"/>
      <c r="AK114" s="256"/>
      <c r="AL114" s="256"/>
      <c r="AM114" s="256"/>
      <c r="AN114" s="256"/>
      <c r="AO114" s="256"/>
      <c r="AP114" s="256"/>
      <c r="AQ114" s="256"/>
    </row>
    <row r="115" spans="1:43" ht="27.75" customHeight="1" x14ac:dyDescent="0.2">
      <c r="A115" s="474"/>
      <c r="B115" s="611" t="s">
        <v>410</v>
      </c>
      <c r="C115" s="611"/>
      <c r="D115" s="611"/>
      <c r="E115" s="611"/>
      <c r="F115" s="611"/>
      <c r="G115" s="611"/>
      <c r="H115" s="611"/>
      <c r="I115" s="611"/>
      <c r="J115" s="611"/>
      <c r="K115" s="611"/>
      <c r="L115" s="611"/>
      <c r="M115" s="611"/>
      <c r="N115" s="611"/>
      <c r="O115" s="611"/>
      <c r="P115" s="611"/>
      <c r="Q115" s="611"/>
      <c r="R115" s="611"/>
      <c r="S115" s="611"/>
      <c r="T115" s="611"/>
      <c r="U115" s="611"/>
      <c r="V115" s="611"/>
      <c r="W115" s="611"/>
      <c r="X115" s="611"/>
      <c r="Y115" s="611"/>
      <c r="Z115" s="611"/>
      <c r="AA115" s="611"/>
      <c r="AB115" s="611"/>
      <c r="AC115" s="280"/>
      <c r="AD115" s="282"/>
      <c r="AE115" s="281"/>
      <c r="AF115" s="280"/>
      <c r="AG115" s="256"/>
      <c r="AH115" s="256"/>
      <c r="AI115" s="256"/>
      <c r="AJ115" s="256"/>
      <c r="AK115" s="256"/>
      <c r="AL115" s="256"/>
      <c r="AM115" s="256"/>
      <c r="AN115" s="256"/>
      <c r="AO115" s="256"/>
      <c r="AP115" s="256"/>
      <c r="AQ115" s="256"/>
    </row>
    <row r="116" spans="1:43" ht="14.45" customHeight="1" x14ac:dyDescent="0.2">
      <c r="A116" s="474"/>
      <c r="B116" s="477" t="s">
        <v>460</v>
      </c>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280"/>
      <c r="AD116" s="282"/>
      <c r="AE116" s="281"/>
      <c r="AF116" s="280"/>
      <c r="AG116" s="256"/>
      <c r="AH116" s="256"/>
      <c r="AI116" s="256"/>
      <c r="AJ116" s="256"/>
      <c r="AK116" s="256"/>
      <c r="AL116" s="256"/>
      <c r="AM116" s="256"/>
      <c r="AN116" s="256"/>
      <c r="AO116" s="256"/>
      <c r="AP116" s="256"/>
      <c r="AQ116" s="256"/>
    </row>
    <row r="117" spans="1:43" ht="14.45" customHeight="1" x14ac:dyDescent="0.2">
      <c r="A117" s="475"/>
      <c r="B117" s="477" t="s">
        <v>411</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256"/>
      <c r="AD117" s="278"/>
      <c r="AE117" s="279"/>
      <c r="AF117" s="256"/>
      <c r="AG117" s="256"/>
      <c r="AH117" s="256"/>
      <c r="AI117" s="256"/>
      <c r="AJ117" s="256"/>
      <c r="AK117" s="256"/>
      <c r="AL117" s="278"/>
      <c r="AM117" s="278"/>
      <c r="AN117" s="278"/>
      <c r="AO117" s="278"/>
      <c r="AP117" s="278"/>
      <c r="AQ117" s="278"/>
    </row>
    <row r="118" spans="1:43" ht="14.45" customHeight="1" x14ac:dyDescent="0.2">
      <c r="A118" s="475"/>
      <c r="B118" s="477" t="s">
        <v>412</v>
      </c>
      <c r="C118" s="6"/>
      <c r="D118" s="6"/>
      <c r="E118" s="6"/>
      <c r="F118" s="6"/>
      <c r="G118" s="6"/>
      <c r="H118" s="6"/>
      <c r="I118" s="612" t="s">
        <v>413</v>
      </c>
      <c r="J118" s="613"/>
      <c r="K118" s="613"/>
      <c r="L118" s="613"/>
      <c r="M118" s="613"/>
      <c r="N118" s="613"/>
      <c r="O118" s="613"/>
      <c r="P118" s="613"/>
      <c r="Q118" s="613"/>
      <c r="R118" s="613"/>
      <c r="S118" s="613"/>
      <c r="T118" s="613"/>
      <c r="U118" s="613"/>
      <c r="V118" s="613"/>
      <c r="W118" s="613"/>
      <c r="X118" s="613"/>
      <c r="Y118" s="613"/>
      <c r="Z118" s="613"/>
      <c r="AA118" s="613"/>
      <c r="AB118" s="613"/>
      <c r="AC118" s="256"/>
      <c r="AD118" s="278"/>
      <c r="AE118" s="279"/>
      <c r="AF118" s="256"/>
      <c r="AG118" s="256"/>
      <c r="AH118" s="256"/>
      <c r="AI118" s="256"/>
      <c r="AJ118" s="256"/>
      <c r="AK118" s="256"/>
      <c r="AL118" s="278"/>
      <c r="AM118" s="278"/>
      <c r="AN118" s="278"/>
      <c r="AO118" s="278"/>
      <c r="AP118" s="278"/>
      <c r="AQ118" s="278"/>
    </row>
    <row r="119" spans="1:43" ht="5.25" customHeight="1" x14ac:dyDescent="0.2">
      <c r="A119" s="476"/>
      <c r="B119" s="608"/>
      <c r="C119" s="608"/>
      <c r="D119" s="608"/>
      <c r="E119" s="608"/>
      <c r="F119" s="608"/>
      <c r="G119" s="608"/>
      <c r="H119" s="608"/>
      <c r="I119" s="608"/>
      <c r="J119" s="608"/>
      <c r="K119" s="608"/>
      <c r="L119" s="608"/>
      <c r="M119" s="608"/>
      <c r="N119" s="608"/>
      <c r="O119" s="608"/>
      <c r="P119" s="608"/>
      <c r="Q119" s="256"/>
      <c r="R119" s="256"/>
      <c r="S119" s="256"/>
      <c r="T119" s="256"/>
      <c r="U119" s="256"/>
      <c r="V119" s="256"/>
      <c r="W119" s="256"/>
      <c r="X119" s="256"/>
      <c r="Y119" s="256"/>
      <c r="Z119" s="256"/>
      <c r="AA119" s="256"/>
      <c r="AB119" s="256"/>
      <c r="AC119" s="256"/>
      <c r="AD119" s="278"/>
      <c r="AE119" s="279"/>
      <c r="AF119" s="256"/>
      <c r="AG119" s="256"/>
      <c r="AH119" s="256"/>
      <c r="AI119" s="256"/>
      <c r="AJ119" s="256"/>
      <c r="AK119" s="256"/>
      <c r="AL119" s="278"/>
      <c r="AM119" s="278"/>
      <c r="AN119" s="278"/>
      <c r="AO119" s="278"/>
      <c r="AP119" s="278"/>
      <c r="AQ119" s="278"/>
    </row>
    <row r="120" spans="1:43" s="550" customFormat="1" ht="14.45" customHeight="1" x14ac:dyDescent="0.2">
      <c r="A120" s="545" t="s">
        <v>226</v>
      </c>
      <c r="B120" s="546" t="s">
        <v>485</v>
      </c>
      <c r="C120" s="547"/>
      <c r="D120" s="547"/>
      <c r="E120" s="547"/>
      <c r="F120" s="547"/>
      <c r="G120" s="547"/>
      <c r="H120" s="547"/>
      <c r="I120" s="547"/>
      <c r="J120" s="547"/>
      <c r="K120" s="547"/>
      <c r="L120" s="547"/>
      <c r="M120" s="547"/>
      <c r="N120" s="547"/>
      <c r="O120" s="547"/>
      <c r="P120" s="547"/>
      <c r="Q120" s="547"/>
      <c r="R120" s="547"/>
      <c r="S120" s="547"/>
      <c r="T120" s="547"/>
      <c r="U120" s="547"/>
      <c r="V120" s="547"/>
      <c r="W120" s="547"/>
      <c r="X120" s="547"/>
      <c r="Y120" s="547"/>
      <c r="Z120" s="547"/>
      <c r="AA120" s="547"/>
      <c r="AB120" s="547"/>
      <c r="AC120" s="547"/>
      <c r="AD120" s="548"/>
      <c r="AE120" s="549"/>
      <c r="AF120" s="547"/>
      <c r="AG120" s="547"/>
      <c r="AH120" s="547"/>
      <c r="AI120" s="547"/>
      <c r="AJ120" s="547"/>
      <c r="AK120" s="547"/>
      <c r="AL120" s="548"/>
      <c r="AM120" s="548"/>
      <c r="AN120" s="548"/>
      <c r="AO120" s="548"/>
      <c r="AP120" s="548"/>
      <c r="AQ120" s="548"/>
    </row>
    <row r="121" spans="1:43" s="550" customFormat="1" ht="14.45" customHeight="1" x14ac:dyDescent="0.2">
      <c r="A121" s="545"/>
      <c r="B121" s="546" t="s">
        <v>486</v>
      </c>
      <c r="C121" s="547"/>
      <c r="D121" s="547"/>
      <c r="E121" s="547"/>
      <c r="F121" s="547"/>
      <c r="G121" s="547"/>
      <c r="H121" s="547"/>
      <c r="I121" s="547"/>
      <c r="J121" s="547"/>
      <c r="K121" s="547"/>
      <c r="L121" s="547"/>
      <c r="M121" s="547"/>
      <c r="N121" s="547"/>
      <c r="O121" s="547"/>
      <c r="P121" s="547"/>
      <c r="Q121" s="547"/>
      <c r="R121" s="547"/>
      <c r="S121" s="547"/>
      <c r="T121" s="547"/>
      <c r="U121" s="547"/>
      <c r="V121" s="547"/>
      <c r="W121" s="547"/>
      <c r="X121" s="547"/>
      <c r="Y121" s="547"/>
      <c r="Z121" s="547"/>
      <c r="AA121" s="547"/>
      <c r="AB121" s="547"/>
      <c r="AC121" s="547"/>
      <c r="AD121" s="548"/>
      <c r="AE121" s="549"/>
      <c r="AF121" s="547"/>
      <c r="AG121" s="547"/>
      <c r="AH121" s="547"/>
      <c r="AI121" s="547"/>
      <c r="AJ121" s="547"/>
      <c r="AK121" s="547"/>
      <c r="AL121" s="548"/>
      <c r="AM121" s="548"/>
      <c r="AN121" s="548"/>
      <c r="AO121" s="548"/>
      <c r="AP121" s="548"/>
      <c r="AQ121" s="548"/>
    </row>
    <row r="122" spans="1:43" s="550" customFormat="1" ht="14.45" customHeight="1" x14ac:dyDescent="0.2">
      <c r="A122" s="551"/>
      <c r="B122" s="552" t="s">
        <v>414</v>
      </c>
      <c r="C122" s="547"/>
      <c r="D122" s="547"/>
      <c r="E122" s="547"/>
      <c r="F122" s="547"/>
      <c r="G122" s="547"/>
      <c r="H122" s="547"/>
      <c r="I122" s="547"/>
      <c r="J122" s="547"/>
      <c r="K122" s="547"/>
      <c r="L122" s="547"/>
      <c r="M122" s="547"/>
      <c r="N122" s="547"/>
      <c r="O122" s="547"/>
      <c r="P122" s="547"/>
      <c r="Q122" s="547"/>
      <c r="R122" s="547"/>
      <c r="S122" s="547"/>
      <c r="T122" s="547"/>
      <c r="U122" s="547"/>
      <c r="V122" s="547"/>
      <c r="W122" s="547"/>
      <c r="X122" s="547"/>
      <c r="Y122" s="547"/>
      <c r="Z122" s="547"/>
      <c r="AA122" s="547"/>
      <c r="AB122" s="547"/>
      <c r="AC122" s="547"/>
      <c r="AD122" s="548"/>
      <c r="AE122" s="549"/>
      <c r="AF122" s="547"/>
      <c r="AG122" s="547"/>
      <c r="AH122" s="547"/>
      <c r="AI122" s="547"/>
      <c r="AJ122" s="547"/>
      <c r="AK122" s="547"/>
      <c r="AL122" s="548"/>
      <c r="AM122" s="548"/>
      <c r="AN122" s="548"/>
      <c r="AO122" s="548"/>
      <c r="AP122" s="548"/>
      <c r="AQ122" s="548"/>
    </row>
    <row r="123" spans="1:43" s="550" customFormat="1" ht="14.45" customHeight="1" x14ac:dyDescent="0.2">
      <c r="A123" s="553"/>
      <c r="B123" s="614" t="s">
        <v>415</v>
      </c>
      <c r="C123" s="614"/>
      <c r="D123" s="614"/>
      <c r="E123" s="614"/>
      <c r="F123" s="614"/>
      <c r="G123" s="614"/>
      <c r="H123" s="614"/>
      <c r="I123" s="614"/>
      <c r="J123" s="614"/>
      <c r="K123" s="614"/>
      <c r="L123" s="614"/>
      <c r="M123" s="614"/>
      <c r="N123" s="614"/>
      <c r="O123" s="614"/>
      <c r="P123" s="614"/>
      <c r="Q123" s="614"/>
      <c r="R123" s="614"/>
      <c r="S123" s="614"/>
      <c r="T123" s="614"/>
      <c r="U123" s="614"/>
      <c r="V123" s="614"/>
      <c r="W123" s="614"/>
      <c r="X123" s="614"/>
      <c r="Y123" s="614"/>
      <c r="Z123" s="614"/>
      <c r="AA123" s="614"/>
      <c r="AB123" s="614"/>
      <c r="AC123" s="547"/>
      <c r="AD123" s="548"/>
      <c r="AE123" s="549"/>
      <c r="AF123" s="547"/>
      <c r="AG123" s="547"/>
      <c r="AH123" s="547"/>
      <c r="AI123" s="547"/>
      <c r="AJ123" s="547"/>
      <c r="AK123" s="547"/>
      <c r="AL123" s="548"/>
      <c r="AM123" s="548"/>
      <c r="AN123" s="548"/>
      <c r="AO123" s="548"/>
      <c r="AP123" s="548"/>
      <c r="AQ123" s="548"/>
    </row>
    <row r="124" spans="1:43" s="550" customFormat="1" ht="27.75" customHeight="1" x14ac:dyDescent="0.2">
      <c r="A124" s="553"/>
      <c r="B124" s="615" t="s">
        <v>416</v>
      </c>
      <c r="C124" s="615"/>
      <c r="D124" s="615"/>
      <c r="E124" s="615"/>
      <c r="F124" s="615"/>
      <c r="G124" s="615"/>
      <c r="H124" s="615"/>
      <c r="I124" s="615"/>
      <c r="J124" s="615"/>
      <c r="K124" s="615"/>
      <c r="L124" s="615"/>
      <c r="M124" s="615"/>
      <c r="N124" s="615"/>
      <c r="O124" s="615"/>
      <c r="P124" s="615"/>
      <c r="Q124" s="615"/>
      <c r="R124" s="615"/>
      <c r="S124" s="615"/>
      <c r="T124" s="615"/>
      <c r="U124" s="615"/>
      <c r="V124" s="615"/>
      <c r="W124" s="615"/>
      <c r="X124" s="615"/>
      <c r="Y124" s="615"/>
      <c r="Z124" s="615"/>
      <c r="AA124" s="615"/>
      <c r="AB124" s="615"/>
      <c r="AC124" s="547"/>
      <c r="AD124" s="548"/>
      <c r="AE124" s="549"/>
      <c r="AF124" s="547"/>
      <c r="AG124" s="547"/>
      <c r="AH124" s="547"/>
      <c r="AI124" s="547"/>
      <c r="AJ124" s="547"/>
      <c r="AK124" s="547"/>
      <c r="AL124" s="548"/>
      <c r="AM124" s="548"/>
      <c r="AN124" s="548"/>
      <c r="AO124" s="548"/>
      <c r="AP124" s="548"/>
      <c r="AQ124" s="548"/>
    </row>
    <row r="125" spans="1:43" s="550" customFormat="1" ht="14.45" customHeight="1" x14ac:dyDescent="0.2">
      <c r="A125" s="553"/>
      <c r="B125" s="546" t="s">
        <v>487</v>
      </c>
      <c r="C125" s="554"/>
      <c r="D125" s="554"/>
      <c r="E125" s="554"/>
      <c r="F125" s="554"/>
      <c r="G125" s="554"/>
      <c r="H125" s="554"/>
      <c r="I125" s="554"/>
      <c r="J125" s="554"/>
      <c r="K125" s="554"/>
      <c r="L125" s="554"/>
      <c r="M125" s="554"/>
      <c r="N125" s="554"/>
      <c r="O125" s="554"/>
      <c r="P125" s="554"/>
      <c r="Q125" s="554"/>
      <c r="R125" s="554"/>
      <c r="S125" s="554"/>
      <c r="T125" s="554"/>
      <c r="U125" s="554"/>
      <c r="V125" s="554"/>
      <c r="W125" s="554"/>
      <c r="X125" s="554"/>
      <c r="Y125" s="554"/>
      <c r="Z125" s="554"/>
      <c r="AA125" s="554"/>
      <c r="AB125" s="554"/>
      <c r="AC125" s="547"/>
      <c r="AD125" s="548"/>
      <c r="AE125" s="549"/>
      <c r="AF125" s="547"/>
      <c r="AG125" s="547"/>
      <c r="AH125" s="547"/>
      <c r="AI125" s="547"/>
      <c r="AJ125" s="547"/>
      <c r="AK125" s="547"/>
      <c r="AL125" s="548"/>
      <c r="AM125" s="548"/>
      <c r="AN125" s="548"/>
      <c r="AO125" s="548"/>
      <c r="AP125" s="548"/>
      <c r="AQ125" s="548"/>
    </row>
    <row r="126" spans="1:43" s="550" customFormat="1" ht="14.45" customHeight="1" x14ac:dyDescent="0.2">
      <c r="A126" s="553"/>
      <c r="B126" s="552" t="s">
        <v>488</v>
      </c>
      <c r="C126" s="554"/>
      <c r="D126" s="554"/>
      <c r="E126" s="554"/>
      <c r="F126" s="554"/>
      <c r="G126" s="554"/>
      <c r="H126" s="554"/>
      <c r="I126" s="554"/>
      <c r="J126" s="554"/>
      <c r="K126" s="554"/>
      <c r="L126" s="554"/>
      <c r="M126" s="554"/>
      <c r="N126" s="554"/>
      <c r="O126" s="554"/>
      <c r="P126" s="554"/>
      <c r="Q126" s="554"/>
      <c r="R126" s="554"/>
      <c r="S126" s="554"/>
      <c r="T126" s="554"/>
      <c r="U126" s="554"/>
      <c r="V126" s="554"/>
      <c r="W126" s="554"/>
      <c r="X126" s="554"/>
      <c r="Y126" s="554"/>
      <c r="Z126" s="554"/>
      <c r="AA126" s="554"/>
      <c r="AB126" s="554"/>
      <c r="AC126" s="547"/>
      <c r="AD126" s="548"/>
      <c r="AE126" s="549"/>
      <c r="AF126" s="547"/>
      <c r="AG126" s="547"/>
      <c r="AH126" s="547"/>
      <c r="AI126" s="547"/>
      <c r="AJ126" s="547"/>
      <c r="AK126" s="547"/>
      <c r="AL126" s="548"/>
      <c r="AM126" s="548"/>
      <c r="AN126" s="548"/>
      <c r="AO126" s="548"/>
      <c r="AP126" s="548"/>
      <c r="AQ126" s="548"/>
    </row>
    <row r="127" spans="1:43" s="550" customFormat="1" ht="14.45" customHeight="1" x14ac:dyDescent="0.2">
      <c r="A127" s="553"/>
      <c r="B127" s="552" t="s">
        <v>489</v>
      </c>
      <c r="C127" s="554"/>
      <c r="D127" s="554"/>
      <c r="E127" s="554"/>
      <c r="F127" s="554"/>
      <c r="G127" s="554"/>
      <c r="H127" s="554"/>
      <c r="I127" s="554"/>
      <c r="J127" s="554"/>
      <c r="K127" s="554"/>
      <c r="L127" s="554"/>
      <c r="M127" s="554"/>
      <c r="N127" s="554"/>
      <c r="O127" s="554"/>
      <c r="P127" s="554"/>
      <c r="Q127" s="554"/>
      <c r="R127" s="554"/>
      <c r="S127" s="554"/>
      <c r="T127" s="554"/>
      <c r="U127" s="554"/>
      <c r="V127" s="554"/>
      <c r="W127" s="554"/>
      <c r="X127" s="554"/>
      <c r="Y127" s="554"/>
      <c r="Z127" s="554"/>
      <c r="AA127" s="554"/>
      <c r="AB127" s="554"/>
      <c r="AC127" s="547"/>
      <c r="AD127" s="548"/>
      <c r="AE127" s="549"/>
      <c r="AF127" s="547"/>
      <c r="AG127" s="547"/>
      <c r="AH127" s="547"/>
      <c r="AI127" s="547"/>
      <c r="AJ127" s="547"/>
      <c r="AK127" s="547"/>
      <c r="AL127" s="548"/>
      <c r="AM127" s="548"/>
      <c r="AN127" s="548"/>
      <c r="AO127" s="548"/>
      <c r="AP127" s="548"/>
      <c r="AQ127" s="548"/>
    </row>
    <row r="128" spans="1:43" ht="14.25" customHeight="1" x14ac:dyDescent="0.2">
      <c r="A128" s="260"/>
      <c r="B128" s="256"/>
      <c r="C128" s="256"/>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78"/>
      <c r="AE128" s="279"/>
      <c r="AF128" s="256"/>
      <c r="AG128" s="256"/>
      <c r="AH128" s="256"/>
      <c r="AI128" s="256"/>
      <c r="AJ128" s="256"/>
      <c r="AK128" s="256"/>
      <c r="AL128" s="278"/>
      <c r="AM128" s="278"/>
      <c r="AN128" s="278"/>
      <c r="AO128" s="278"/>
      <c r="AP128" s="278"/>
      <c r="AQ128" s="278"/>
    </row>
    <row r="129" spans="1:43" ht="14.25" hidden="1" customHeight="1" x14ac:dyDescent="0.2">
      <c r="A129" s="260"/>
      <c r="B129" s="256"/>
      <c r="C129" s="256"/>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6"/>
      <c r="AB129" s="256"/>
      <c r="AC129" s="256"/>
      <c r="AD129" s="278"/>
      <c r="AE129" s="279"/>
      <c r="AF129" s="256"/>
      <c r="AG129" s="256"/>
      <c r="AH129" s="256"/>
      <c r="AI129" s="256"/>
      <c r="AJ129" s="256"/>
      <c r="AK129" s="256"/>
      <c r="AL129" s="278"/>
      <c r="AM129" s="278"/>
      <c r="AN129" s="278"/>
      <c r="AO129" s="278"/>
      <c r="AP129" s="278"/>
      <c r="AQ129" s="278"/>
    </row>
    <row r="130" spans="1:43" ht="14.25" hidden="1" x14ac:dyDescent="0.2">
      <c r="A130" s="260"/>
      <c r="B130" s="256"/>
      <c r="C130" s="256"/>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78"/>
      <c r="AE130" s="268"/>
      <c r="AF130" s="256"/>
      <c r="AG130" s="256"/>
      <c r="AH130" s="256"/>
      <c r="AI130" s="256"/>
      <c r="AJ130" s="256"/>
      <c r="AK130" s="256"/>
      <c r="AL130" s="256"/>
      <c r="AM130" s="256"/>
      <c r="AN130" s="256"/>
      <c r="AO130" s="256"/>
      <c r="AP130" s="256"/>
      <c r="AQ130" s="256"/>
    </row>
    <row r="131" spans="1:43" ht="14.25" hidden="1" x14ac:dyDescent="0.2">
      <c r="A131" s="260"/>
      <c r="B131" s="256" t="s">
        <v>223</v>
      </c>
      <c r="C131" s="256"/>
      <c r="D131" s="256"/>
      <c r="E131" s="256"/>
      <c r="F131" s="256"/>
      <c r="G131" s="256"/>
      <c r="H131" s="340">
        <f>IF(H9&lt;&gt;0,1,0)</f>
        <v>1</v>
      </c>
      <c r="I131" s="340"/>
      <c r="J131" s="340">
        <f>IF(J9&lt;&gt;0,1,0)</f>
        <v>0</v>
      </c>
      <c r="K131" s="340"/>
      <c r="L131" s="340">
        <f>IF(L9&lt;&gt;0,1,0)</f>
        <v>0</v>
      </c>
      <c r="M131" s="340"/>
      <c r="N131" s="340">
        <f>IF(N9&lt;&gt;0,1,0)</f>
        <v>0</v>
      </c>
      <c r="O131" s="340"/>
      <c r="P131" s="340">
        <f>IF(P9&lt;&gt;0,1,0)</f>
        <v>0</v>
      </c>
      <c r="Q131" s="340"/>
      <c r="R131" s="340">
        <f>IF(R9&lt;&gt;0,1,0)</f>
        <v>0</v>
      </c>
      <c r="S131" s="340"/>
      <c r="T131" s="340">
        <f>IF(T9&lt;&gt;0,1,0)</f>
        <v>0</v>
      </c>
      <c r="U131" s="340"/>
      <c r="V131" s="340">
        <f>IF(V9&lt;&gt;0,1,0)</f>
        <v>0</v>
      </c>
      <c r="W131" s="340"/>
      <c r="X131" s="340">
        <f>IF(X9&lt;&gt;0,1,0)</f>
        <v>0</v>
      </c>
      <c r="Y131" s="340"/>
      <c r="Z131" s="340">
        <f>IF(Z9&lt;&gt;0,1,0)</f>
        <v>0</v>
      </c>
      <c r="AA131" s="256"/>
      <c r="AB131" s="256"/>
      <c r="AC131" s="256"/>
      <c r="AD131" s="278"/>
      <c r="AE131" s="268"/>
      <c r="AF131" s="256"/>
      <c r="AG131" s="256"/>
      <c r="AH131" s="256"/>
      <c r="AI131" s="256"/>
      <c r="AJ131" s="256"/>
      <c r="AK131" s="256"/>
      <c r="AL131" s="256"/>
      <c r="AM131" s="256"/>
      <c r="AN131" s="256"/>
      <c r="AO131" s="256"/>
      <c r="AP131" s="256"/>
      <c r="AQ131" s="256"/>
    </row>
    <row r="132" spans="1:43" ht="14.25" hidden="1" x14ac:dyDescent="0.2">
      <c r="B132" s="256" t="s">
        <v>215</v>
      </c>
      <c r="C132" s="256"/>
      <c r="D132" s="256"/>
      <c r="E132" s="256"/>
      <c r="F132" s="256"/>
      <c r="G132" s="256"/>
      <c r="H132" s="290" t="e">
        <f>IF(AND(H9=$AG$191,H102&gt;0),1,0)</f>
        <v>#N/A</v>
      </c>
      <c r="I132" s="290"/>
      <c r="J132" s="290" t="e">
        <f>IF(AND(J9=$AG$191,J102&gt;0),1,0)</f>
        <v>#N/A</v>
      </c>
      <c r="K132" s="290"/>
      <c r="L132" s="290" t="e">
        <f>IF(AND(L9=$AG$191,L102&gt;0),1,0)</f>
        <v>#N/A</v>
      </c>
      <c r="M132" s="290"/>
      <c r="N132" s="290" t="e">
        <f>IF(AND(N9=$AG$191,N102&gt;0),1,0)</f>
        <v>#N/A</v>
      </c>
      <c r="O132" s="290"/>
      <c r="P132" s="290" t="e">
        <f>IF(AND(P9=$AG$191,P102&gt;0),1,0)</f>
        <v>#N/A</v>
      </c>
      <c r="Q132" s="290"/>
      <c r="R132" s="290" t="e">
        <f>IF(AND(R9=$AG$191,R102&gt;0),1,0)</f>
        <v>#N/A</v>
      </c>
      <c r="S132" s="290"/>
      <c r="T132" s="290" t="e">
        <f>IF(AND(T9=$AG$191,T102&gt;0),1,0)</f>
        <v>#N/A</v>
      </c>
      <c r="U132" s="290"/>
      <c r="V132" s="290" t="e">
        <f>IF(AND(V9=$AG$191,V102&gt;0),1,0)</f>
        <v>#N/A</v>
      </c>
      <c r="W132" s="290"/>
      <c r="X132" s="290" t="e">
        <f>IF(AND(X9=$AG$191,X102&gt;0),1,0)</f>
        <v>#N/A</v>
      </c>
      <c r="Y132" s="290"/>
      <c r="Z132" s="290" t="e">
        <f>IF(AND(Z9=$AG$191,Z102&gt;0),1,0)</f>
        <v>#N/A</v>
      </c>
      <c r="AA132" s="256"/>
      <c r="AB132" s="256"/>
    </row>
    <row r="133" spans="1:43" ht="14.25" hidden="1" x14ac:dyDescent="0.2">
      <c r="B133" s="256"/>
      <c r="C133" s="256" t="s">
        <v>237</v>
      </c>
      <c r="D133" s="256"/>
      <c r="E133" s="256"/>
      <c r="F133" s="256"/>
      <c r="G133" s="256"/>
      <c r="H133" s="341">
        <f>IF(H9=$AG$191,0,H102)</f>
        <v>0</v>
      </c>
      <c r="I133" s="342"/>
      <c r="J133" s="341" t="e">
        <f>IF(J9=$AG$191,0,J102)</f>
        <v>#N/A</v>
      </c>
      <c r="K133" s="342"/>
      <c r="L133" s="341" t="e">
        <f>IF(L9=$AG$191,0,L102)</f>
        <v>#N/A</v>
      </c>
      <c r="M133" s="342"/>
      <c r="N133" s="341" t="e">
        <f>IF(N9=$AG$191,0,N102)</f>
        <v>#N/A</v>
      </c>
      <c r="O133" s="342"/>
      <c r="P133" s="341" t="e">
        <f>IF(P9=$AG$191,0,P102)</f>
        <v>#N/A</v>
      </c>
      <c r="Q133" s="342"/>
      <c r="R133" s="341" t="e">
        <f>IF(R9=$AG$191,0,R102)</f>
        <v>#N/A</v>
      </c>
      <c r="S133" s="342"/>
      <c r="T133" s="341" t="e">
        <f>IF(T9=$AG$191,0,T102)</f>
        <v>#N/A</v>
      </c>
      <c r="U133" s="342"/>
      <c r="V133" s="341" t="e">
        <f>IF(V9=$AG$191,0,V102)</f>
        <v>#N/A</v>
      </c>
      <c r="W133" s="342"/>
      <c r="X133" s="341" t="e">
        <f>IF(X9=$AG$191,0,X102)</f>
        <v>#N/A</v>
      </c>
      <c r="Y133" s="342"/>
      <c r="Z133" s="341" t="e">
        <f>IF(Z9=$AG$191,0,Z102)</f>
        <v>#N/A</v>
      </c>
      <c r="AA133" s="256"/>
      <c r="AB133" s="256"/>
    </row>
    <row r="134" spans="1:43" ht="14.25" hidden="1" x14ac:dyDescent="0.2">
      <c r="B134" s="256"/>
      <c r="C134" s="256" t="s">
        <v>238</v>
      </c>
      <c r="D134" s="256"/>
      <c r="E134" s="256"/>
      <c r="F134" s="256"/>
      <c r="G134" s="256"/>
      <c r="H134" s="343">
        <f>IF(H133&gt;0,0,1)</f>
        <v>1</v>
      </c>
      <c r="I134" s="333"/>
      <c r="J134" s="343" t="e">
        <f>IF(J133&gt;0,0,1)</f>
        <v>#N/A</v>
      </c>
      <c r="K134" s="333"/>
      <c r="L134" s="343" t="e">
        <f>IF(L133&gt;0,0,1)</f>
        <v>#N/A</v>
      </c>
      <c r="M134" s="333"/>
      <c r="N134" s="343" t="e">
        <f>IF(N133&gt;0,0,1)</f>
        <v>#N/A</v>
      </c>
      <c r="O134" s="333"/>
      <c r="P134" s="343" t="e">
        <f>IF(P133&gt;0,0,1)</f>
        <v>#N/A</v>
      </c>
      <c r="Q134" s="333"/>
      <c r="R134" s="343" t="e">
        <f>IF(R133&gt;0,0,1)</f>
        <v>#N/A</v>
      </c>
      <c r="S134" s="333"/>
      <c r="T134" s="343" t="e">
        <f>IF(T133&gt;0,0,1)</f>
        <v>#N/A</v>
      </c>
      <c r="U134" s="333"/>
      <c r="V134" s="343" t="e">
        <f>IF(V133&gt;0,0,1)</f>
        <v>#N/A</v>
      </c>
      <c r="W134" s="333"/>
      <c r="X134" s="343" t="e">
        <f>IF(X133&gt;0,0,1)</f>
        <v>#N/A</v>
      </c>
      <c r="Y134" s="333"/>
      <c r="Z134" s="343" t="e">
        <f>IF(Z133&gt;0,0,1)</f>
        <v>#N/A</v>
      </c>
      <c r="AA134" s="256"/>
      <c r="AB134" s="256"/>
    </row>
    <row r="135" spans="1:43" ht="14.25" hidden="1" x14ac:dyDescent="0.2">
      <c r="B135" s="256"/>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256"/>
      <c r="Z135" s="256"/>
    </row>
    <row r="136" spans="1:43" ht="14.25" hidden="1" x14ac:dyDescent="0.2">
      <c r="B136" s="256"/>
      <c r="C136" s="256"/>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row>
    <row r="137" spans="1:43" hidden="1" x14ac:dyDescent="0.2"/>
    <row r="138" spans="1:43" hidden="1" x14ac:dyDescent="0.2"/>
    <row r="139" spans="1:43" hidden="1" x14ac:dyDescent="0.2"/>
    <row r="140" spans="1:43" hidden="1" x14ac:dyDescent="0.2"/>
    <row r="141" spans="1:43" hidden="1" x14ac:dyDescent="0.2"/>
    <row r="142" spans="1:43" hidden="1" x14ac:dyDescent="0.2"/>
    <row r="143" spans="1:43" hidden="1" x14ac:dyDescent="0.2"/>
    <row r="144" spans="1:43" hidden="1" x14ac:dyDescent="0.2"/>
    <row r="145" spans="31:46" hidden="1" x14ac:dyDescent="0.2"/>
    <row r="146" spans="31:46" hidden="1" x14ac:dyDescent="0.2"/>
    <row r="147" spans="31:46" hidden="1" x14ac:dyDescent="0.2"/>
    <row r="148" spans="31:46" hidden="1" x14ac:dyDescent="0.2"/>
    <row r="149" spans="31:46" hidden="1" x14ac:dyDescent="0.2"/>
    <row r="150" spans="31:46" hidden="1" x14ac:dyDescent="0.2"/>
    <row r="151" spans="31:46" hidden="1" x14ac:dyDescent="0.2"/>
    <row r="152" spans="31:46" hidden="1" x14ac:dyDescent="0.2"/>
    <row r="153" spans="31:46" hidden="1" x14ac:dyDescent="0.2"/>
    <row r="154" spans="31:46" hidden="1" x14ac:dyDescent="0.2"/>
    <row r="155" spans="31:46" hidden="1" x14ac:dyDescent="0.2"/>
    <row r="156" spans="31:46" hidden="1" x14ac:dyDescent="0.2"/>
    <row r="157" spans="31:46" hidden="1" x14ac:dyDescent="0.2"/>
    <row r="158" spans="31:46" hidden="1" x14ac:dyDescent="0.2"/>
    <row r="159" spans="31:46" ht="14.25" hidden="1" x14ac:dyDescent="0.2">
      <c r="AE159" s="268"/>
      <c r="AF159" s="256"/>
      <c r="AG159" s="256"/>
      <c r="AH159" s="325"/>
      <c r="AI159" s="325"/>
      <c r="AJ159" s="325"/>
      <c r="AK159" s="325"/>
      <c r="AL159" s="325"/>
      <c r="AM159" s="256"/>
      <c r="AN159" s="256"/>
      <c r="AO159" s="256"/>
      <c r="AP159" s="256"/>
      <c r="AQ159" s="256"/>
      <c r="AR159" s="256"/>
      <c r="AS159" s="256"/>
      <c r="AT159" s="256"/>
    </row>
    <row r="160" spans="31:46" hidden="1" x14ac:dyDescent="0.2"/>
    <row r="161" spans="31:46" hidden="1" x14ac:dyDescent="0.2"/>
    <row r="162" spans="31:46" hidden="1" x14ac:dyDescent="0.2"/>
    <row r="163" spans="31:46" ht="14.25" hidden="1" x14ac:dyDescent="0.2">
      <c r="AE163" s="326"/>
      <c r="AF163" s="326"/>
      <c r="AG163" s="326"/>
      <c r="AH163" s="326"/>
      <c r="AI163" s="326"/>
      <c r="AJ163" s="326"/>
      <c r="AK163" s="326"/>
      <c r="AL163" s="326"/>
      <c r="AM163" s="326"/>
      <c r="AN163" s="326"/>
      <c r="AO163" s="326"/>
      <c r="AP163" s="326"/>
      <c r="AQ163" s="326"/>
      <c r="AR163" s="326"/>
      <c r="AS163" s="326"/>
      <c r="AT163" s="326"/>
    </row>
    <row r="164" spans="31:46" ht="14.25" hidden="1" x14ac:dyDescent="0.2">
      <c r="AE164" s="326"/>
      <c r="AF164" s="326"/>
      <c r="AG164" s="326"/>
      <c r="AH164" s="326"/>
      <c r="AI164" s="326"/>
      <c r="AJ164" s="326"/>
      <c r="AK164" s="326"/>
      <c r="AL164" s="326"/>
      <c r="AM164" s="326"/>
      <c r="AN164" s="326"/>
      <c r="AO164" s="326"/>
      <c r="AP164" s="326"/>
      <c r="AQ164" s="326"/>
      <c r="AR164" s="326"/>
      <c r="AS164" s="326"/>
      <c r="AT164" s="326"/>
    </row>
    <row r="165" spans="31:46" ht="14.25" hidden="1" x14ac:dyDescent="0.2">
      <c r="AE165" s="326"/>
      <c r="AF165" s="358"/>
      <c r="AG165" s="405">
        <v>1</v>
      </c>
      <c r="AH165" s="405">
        <v>2</v>
      </c>
      <c r="AI165" s="405">
        <v>3</v>
      </c>
      <c r="AJ165" s="405">
        <v>4</v>
      </c>
      <c r="AK165" s="405">
        <v>5</v>
      </c>
      <c r="AL165" s="405">
        <v>6</v>
      </c>
      <c r="AM165" s="405">
        <v>7</v>
      </c>
      <c r="AN165" s="406">
        <v>8</v>
      </c>
      <c r="AO165" s="406">
        <v>9</v>
      </c>
      <c r="AP165" s="406">
        <v>10</v>
      </c>
      <c r="AQ165" s="406">
        <v>11</v>
      </c>
      <c r="AR165" s="406">
        <v>12</v>
      </c>
      <c r="AS165" s="406">
        <v>13</v>
      </c>
      <c r="AT165" s="326"/>
    </row>
    <row r="166" spans="31:46" ht="14.25" hidden="1" x14ac:dyDescent="0.2">
      <c r="AE166" s="326"/>
      <c r="AF166" s="405">
        <v>1</v>
      </c>
      <c r="AG166" s="360">
        <f>ROUND('Budget Unterstützungseinheit'!O152,0)</f>
        <v>849</v>
      </c>
      <c r="AH166" s="360"/>
      <c r="AI166" s="360"/>
      <c r="AJ166" s="360"/>
      <c r="AK166" s="360"/>
      <c r="AL166" s="360"/>
      <c r="AM166" s="360"/>
      <c r="AN166" s="360"/>
      <c r="AO166" s="360"/>
      <c r="AP166" s="360"/>
      <c r="AQ166" s="360"/>
      <c r="AR166" s="360"/>
      <c r="AS166" s="360"/>
      <c r="AT166" s="326"/>
    </row>
    <row r="167" spans="31:46" ht="14.25" hidden="1" x14ac:dyDescent="0.2">
      <c r="AE167" s="326"/>
      <c r="AF167" s="405">
        <v>2</v>
      </c>
      <c r="AG167" s="360">
        <f>ROUND('Budget Unterstützungseinheit'!O153,0)</f>
        <v>650</v>
      </c>
      <c r="AH167" s="360">
        <f>ROUND('Budget Unterstützungseinheit'!P153,0)</f>
        <v>1299</v>
      </c>
      <c r="AI167" s="360"/>
      <c r="AJ167" s="360"/>
      <c r="AK167" s="360"/>
      <c r="AL167" s="360"/>
      <c r="AM167" s="360"/>
      <c r="AN167" s="360"/>
      <c r="AO167" s="360"/>
      <c r="AP167" s="360"/>
      <c r="AQ167" s="360"/>
      <c r="AR167" s="360"/>
      <c r="AS167" s="360"/>
      <c r="AT167" s="326"/>
    </row>
    <row r="168" spans="31:46" ht="14.25" hidden="1" x14ac:dyDescent="0.2">
      <c r="AE168" s="326"/>
      <c r="AF168" s="405">
        <v>3</v>
      </c>
      <c r="AG168" s="360">
        <f>ROUND('Budget Unterstützungseinheit'!O154,0)</f>
        <v>526</v>
      </c>
      <c r="AH168" s="360">
        <f>ROUND('Budget Unterstützungseinheit'!P154,0)</f>
        <v>1053</v>
      </c>
      <c r="AI168" s="360">
        <f>ROUND('Budget Unterstützungseinheit'!Q154,0)</f>
        <v>1579</v>
      </c>
      <c r="AJ168" s="360"/>
      <c r="AK168" s="360"/>
      <c r="AL168" s="360"/>
      <c r="AM168" s="360"/>
      <c r="AN168" s="360"/>
      <c r="AO168" s="360"/>
      <c r="AP168" s="360"/>
      <c r="AQ168" s="360"/>
      <c r="AR168" s="360"/>
      <c r="AS168" s="360"/>
      <c r="AT168" s="326"/>
    </row>
    <row r="169" spans="31:46" ht="14.25" hidden="1" x14ac:dyDescent="0.2">
      <c r="AE169" s="326"/>
      <c r="AF169" s="405">
        <v>4</v>
      </c>
      <c r="AG169" s="360">
        <f>ROUND('Budget Unterstützungseinheit'!O155,0)</f>
        <v>454</v>
      </c>
      <c r="AH169" s="360">
        <f>ROUND('Budget Unterstützungseinheit'!P155,0)</f>
        <v>908</v>
      </c>
      <c r="AI169" s="360">
        <f>ROUND('Budget Unterstützungseinheit'!Q155,0)</f>
        <v>1362</v>
      </c>
      <c r="AJ169" s="360">
        <f>ROUND('Budget Unterstützungseinheit'!R155,0)</f>
        <v>1816</v>
      </c>
      <c r="AK169" s="360"/>
      <c r="AL169" s="360"/>
      <c r="AM169" s="360"/>
      <c r="AN169" s="360"/>
      <c r="AO169" s="360"/>
      <c r="AP169" s="360"/>
      <c r="AQ169" s="360"/>
      <c r="AR169" s="360"/>
      <c r="AS169" s="360"/>
      <c r="AT169" s="326"/>
    </row>
    <row r="170" spans="31:46" ht="14.25" hidden="1" x14ac:dyDescent="0.2">
      <c r="AE170" s="326"/>
      <c r="AF170" s="405">
        <v>5</v>
      </c>
      <c r="AG170" s="360">
        <f>ROUND('Budget Unterstützungseinheit'!O156,0)</f>
        <v>411</v>
      </c>
      <c r="AH170" s="360">
        <f>ROUND('Budget Unterstützungseinheit'!P156,0)</f>
        <v>822</v>
      </c>
      <c r="AI170" s="360">
        <f>ROUND('Budget Unterstützungseinheit'!Q156,0)</f>
        <v>1232</v>
      </c>
      <c r="AJ170" s="360">
        <f>ROUND('Budget Unterstützungseinheit'!R156,0)</f>
        <v>1643</v>
      </c>
      <c r="AK170" s="360">
        <f>ROUND('Budget Unterstützungseinheit'!S156,0)</f>
        <v>2054</v>
      </c>
      <c r="AL170" s="360"/>
      <c r="AM170" s="360"/>
      <c r="AN170" s="360"/>
      <c r="AO170" s="360"/>
      <c r="AP170" s="360"/>
      <c r="AQ170" s="360"/>
      <c r="AR170" s="360"/>
      <c r="AS170" s="360"/>
      <c r="AT170" s="326"/>
    </row>
    <row r="171" spans="31:46" ht="14.25" hidden="1" x14ac:dyDescent="0.2">
      <c r="AE171" s="326"/>
      <c r="AF171" s="405">
        <v>6</v>
      </c>
      <c r="AG171" s="360">
        <f>ROUND('Budget Unterstützungseinheit'!O157,0)</f>
        <v>371</v>
      </c>
      <c r="AH171" s="360">
        <f>ROUND('Budget Unterstützungseinheit'!P157,0)</f>
        <v>742</v>
      </c>
      <c r="AI171" s="360">
        <f>ROUND('Budget Unterstützungseinheit'!Q157,0)</f>
        <v>1114</v>
      </c>
      <c r="AJ171" s="360">
        <f>ROUND('Budget Unterstützungseinheit'!R157,0)</f>
        <v>1485</v>
      </c>
      <c r="AK171" s="360">
        <f>ROUND('Budget Unterstützungseinheit'!S157,0)</f>
        <v>1856</v>
      </c>
      <c r="AL171" s="360">
        <f>ROUND('Budget Unterstützungseinheit'!T157,0)</f>
        <v>2227</v>
      </c>
      <c r="AM171" s="360"/>
      <c r="AN171" s="360"/>
      <c r="AO171" s="360"/>
      <c r="AP171" s="360"/>
      <c r="AQ171" s="360"/>
      <c r="AR171" s="360"/>
      <c r="AS171" s="360"/>
      <c r="AT171" s="326"/>
    </row>
    <row r="172" spans="31:46" ht="14.25" hidden="1" x14ac:dyDescent="0.2">
      <c r="AE172" s="326"/>
      <c r="AF172" s="405">
        <v>7</v>
      </c>
      <c r="AG172" s="360">
        <f>ROUND('Budget Unterstützungseinheit'!O158,0)</f>
        <v>343</v>
      </c>
      <c r="AH172" s="360">
        <f>ROUND('Budget Unterstützungseinheit'!P158,0)</f>
        <v>686</v>
      </c>
      <c r="AI172" s="360">
        <f>ROUND('Budget Unterstützungseinheit'!Q158,0)</f>
        <v>1029</v>
      </c>
      <c r="AJ172" s="360">
        <f>ROUND('Budget Unterstützungseinheit'!R158,0)</f>
        <v>1371</v>
      </c>
      <c r="AK172" s="360">
        <f>ROUND('Budget Unterstützungseinheit'!S158,0)</f>
        <v>1714</v>
      </c>
      <c r="AL172" s="360">
        <f>ROUND('Budget Unterstützungseinheit'!T158,0)</f>
        <v>2057</v>
      </c>
      <c r="AM172" s="360">
        <f>ROUND('Budget Unterstützungseinheit'!U158,0)</f>
        <v>2400</v>
      </c>
      <c r="AN172" s="360"/>
      <c r="AO172" s="360"/>
      <c r="AP172" s="360"/>
      <c r="AQ172" s="360"/>
      <c r="AR172" s="360"/>
      <c r="AS172" s="360"/>
      <c r="AT172" s="326"/>
    </row>
    <row r="173" spans="31:46" ht="14.25" hidden="1" x14ac:dyDescent="0.2">
      <c r="AE173" s="326"/>
      <c r="AF173" s="406">
        <v>8</v>
      </c>
      <c r="AG173" s="360">
        <f>ROUND('Budget Unterstützungseinheit'!O159,0)</f>
        <v>322</v>
      </c>
      <c r="AH173" s="360">
        <f>ROUND('Budget Unterstützungseinheit'!P159,0)</f>
        <v>643</v>
      </c>
      <c r="AI173" s="360">
        <f>ROUND('Budget Unterstützungseinheit'!Q159,0)</f>
        <v>965</v>
      </c>
      <c r="AJ173" s="360">
        <f>ROUND('Budget Unterstützungseinheit'!R159,0)</f>
        <v>1287</v>
      </c>
      <c r="AK173" s="360">
        <f>ROUND('Budget Unterstützungseinheit'!S159,0)</f>
        <v>1608</v>
      </c>
      <c r="AL173" s="360">
        <f>ROUND('Budget Unterstützungseinheit'!T159,0)</f>
        <v>1929</v>
      </c>
      <c r="AM173" s="360">
        <f>ROUND('Budget Unterstützungseinheit'!U159,0)</f>
        <v>2251</v>
      </c>
      <c r="AN173" s="360">
        <f>ROUND('Budget Unterstützungseinheit'!V159,0)</f>
        <v>2573</v>
      </c>
      <c r="AO173" s="360"/>
      <c r="AP173" s="360"/>
      <c r="AQ173" s="360"/>
      <c r="AR173" s="360"/>
      <c r="AS173" s="360"/>
      <c r="AT173" s="326"/>
    </row>
    <row r="174" spans="31:46" ht="14.25" hidden="1" x14ac:dyDescent="0.2">
      <c r="AE174" s="326"/>
      <c r="AF174" s="406">
        <v>9</v>
      </c>
      <c r="AG174" s="360">
        <f>ROUND('Budget Unterstützungseinheit'!O160,0)</f>
        <v>305</v>
      </c>
      <c r="AH174" s="360">
        <f>ROUND('Budget Unterstützungseinheit'!P160,0)</f>
        <v>610</v>
      </c>
      <c r="AI174" s="360">
        <f>ROUND('Budget Unterstützungseinheit'!Q160,0)</f>
        <v>915</v>
      </c>
      <c r="AJ174" s="360">
        <f>ROUND('Budget Unterstützungseinheit'!R160,0)</f>
        <v>1220</v>
      </c>
      <c r="AK174" s="360">
        <f>ROUND('Budget Unterstützungseinheit'!S160,0)</f>
        <v>1526</v>
      </c>
      <c r="AL174" s="360">
        <f>ROUND('Budget Unterstützungseinheit'!T160,0)</f>
        <v>1830</v>
      </c>
      <c r="AM174" s="360">
        <f>ROUND('Budget Unterstützungseinheit'!U160,0)</f>
        <v>2135</v>
      </c>
      <c r="AN174" s="360">
        <f>ROUND('Budget Unterstützungseinheit'!V160,0)</f>
        <v>2440</v>
      </c>
      <c r="AO174" s="360">
        <f>ROUND('Budget Unterstützungseinheit'!W160,0)</f>
        <v>2746</v>
      </c>
      <c r="AP174" s="360"/>
      <c r="AQ174" s="360"/>
      <c r="AR174" s="360"/>
      <c r="AS174" s="360"/>
      <c r="AT174" s="326"/>
    </row>
    <row r="175" spans="31:46" ht="14.25" hidden="1" x14ac:dyDescent="0.2">
      <c r="AE175" s="326"/>
      <c r="AF175" s="406">
        <v>10</v>
      </c>
      <c r="AG175" s="360">
        <f>ROUND('Budget Unterstützungseinheit'!O161,0)</f>
        <v>292</v>
      </c>
      <c r="AH175" s="360">
        <f>ROUND('Budget Unterstützungseinheit'!P161,0)</f>
        <v>584</v>
      </c>
      <c r="AI175" s="360">
        <f>ROUND('Budget Unterstützungseinheit'!Q161,0)</f>
        <v>876</v>
      </c>
      <c r="AJ175" s="360">
        <f>ROUND('Budget Unterstützungseinheit'!R161,0)</f>
        <v>1168</v>
      </c>
      <c r="AK175" s="360">
        <f>ROUND('Budget Unterstützungseinheit'!S161,0)</f>
        <v>1460</v>
      </c>
      <c r="AL175" s="360">
        <f>ROUND('Budget Unterstützungseinheit'!T161,0)</f>
        <v>1751</v>
      </c>
      <c r="AM175" s="360">
        <f>ROUND('Budget Unterstützungseinheit'!U161,0)</f>
        <v>2043</v>
      </c>
      <c r="AN175" s="360">
        <f>ROUND('Budget Unterstützungseinheit'!V161,0)</f>
        <v>2334</v>
      </c>
      <c r="AO175" s="360">
        <f>ROUND('Budget Unterstützungseinheit'!W161,0)</f>
        <v>2626</v>
      </c>
      <c r="AP175" s="360">
        <f>ROUND('Budget Unterstützungseinheit'!X161,0)</f>
        <v>2919</v>
      </c>
      <c r="AQ175" s="360"/>
      <c r="AR175" s="360"/>
      <c r="AS175" s="360"/>
      <c r="AT175" s="326"/>
    </row>
    <row r="176" spans="31:46" ht="14.25" hidden="1" x14ac:dyDescent="0.2">
      <c r="AE176" s="326"/>
      <c r="AF176" s="406">
        <v>11</v>
      </c>
      <c r="AG176" s="360">
        <f>ROUND('Budget Unterstützungseinheit'!O162,0)</f>
        <v>281</v>
      </c>
      <c r="AH176" s="360">
        <f>ROUND('Budget Unterstützungseinheit'!P162,0)</f>
        <v>562</v>
      </c>
      <c r="AI176" s="360">
        <f>ROUND('Budget Unterstützungseinheit'!Q162,0)</f>
        <v>843</v>
      </c>
      <c r="AJ176" s="360">
        <f>ROUND('Budget Unterstützungseinheit'!R162,0)</f>
        <v>1124</v>
      </c>
      <c r="AK176" s="360">
        <f>ROUND('Budget Unterstützungseinheit'!S162,0)</f>
        <v>1405</v>
      </c>
      <c r="AL176" s="360">
        <f>ROUND('Budget Unterstützungseinheit'!T162,0)</f>
        <v>1686</v>
      </c>
      <c r="AM176" s="360">
        <f>ROUND('Budget Unterstützungseinheit'!U162,0)</f>
        <v>1967</v>
      </c>
      <c r="AN176" s="360">
        <f>ROUND('Budget Unterstützungseinheit'!V162,0)</f>
        <v>2248</v>
      </c>
      <c r="AO176" s="360">
        <f>ROUND('Budget Unterstützungseinheit'!W162,0)</f>
        <v>2529</v>
      </c>
      <c r="AP176" s="360">
        <f>ROUND('Budget Unterstützungseinheit'!X162,0)</f>
        <v>2810</v>
      </c>
      <c r="AQ176" s="360">
        <f>ROUND('Budget Unterstützungseinheit'!Y162,0)</f>
        <v>3092</v>
      </c>
      <c r="AR176" s="360"/>
      <c r="AS176" s="360"/>
      <c r="AT176" s="326"/>
    </row>
    <row r="177" spans="31:46" ht="14.25" hidden="1" x14ac:dyDescent="0.2">
      <c r="AE177" s="326"/>
      <c r="AF177" s="406">
        <v>12</v>
      </c>
      <c r="AG177" s="360">
        <f>ROUND('Budget Unterstützungseinheit'!O163,0)</f>
        <v>272</v>
      </c>
      <c r="AH177" s="360">
        <f>ROUND('Budget Unterstützungseinheit'!P163,0)</f>
        <v>544</v>
      </c>
      <c r="AI177" s="360">
        <f>ROUND('Budget Unterstützungseinheit'!Q163,0)</f>
        <v>816</v>
      </c>
      <c r="AJ177" s="360">
        <f>ROUND('Budget Unterstützungseinheit'!R163,0)</f>
        <v>1088</v>
      </c>
      <c r="AK177" s="360">
        <f>ROUND('Budget Unterstützungseinheit'!S163,0)</f>
        <v>1360</v>
      </c>
      <c r="AL177" s="360">
        <f>ROUND('Budget Unterstützungseinheit'!T163,0)</f>
        <v>1632</v>
      </c>
      <c r="AM177" s="360">
        <f>ROUND('Budget Unterstützungseinheit'!U163,0)</f>
        <v>1904</v>
      </c>
      <c r="AN177" s="360">
        <f>ROUND('Budget Unterstützungseinheit'!V163,0)</f>
        <v>2176</v>
      </c>
      <c r="AO177" s="360">
        <f>ROUND('Budget Unterstützungseinheit'!W163,0)</f>
        <v>2448</v>
      </c>
      <c r="AP177" s="360">
        <f>ROUND('Budget Unterstützungseinheit'!X163,0)</f>
        <v>2720</v>
      </c>
      <c r="AQ177" s="360">
        <f>ROUND('Budget Unterstützungseinheit'!Y163,0)</f>
        <v>2992</v>
      </c>
      <c r="AR177" s="360">
        <f>ROUND('Budget Unterstützungseinheit'!Z163,0)</f>
        <v>3265</v>
      </c>
      <c r="AS177" s="360"/>
      <c r="AT177" s="326"/>
    </row>
    <row r="178" spans="31:46" ht="14.25" hidden="1" x14ac:dyDescent="0.2">
      <c r="AE178" s="326"/>
      <c r="AF178" s="406">
        <v>13</v>
      </c>
      <c r="AG178" s="360">
        <f>ROUND('Budget Unterstützungseinheit'!O164,0)</f>
        <v>264</v>
      </c>
      <c r="AH178" s="360">
        <f>ROUND('Budget Unterstützungseinheit'!P164,0)</f>
        <v>529</v>
      </c>
      <c r="AI178" s="360">
        <f>ROUND('Budget Unterstützungseinheit'!Q164,0)</f>
        <v>793</v>
      </c>
      <c r="AJ178" s="360">
        <f>ROUND('Budget Unterstützungseinheit'!R164,0)</f>
        <v>1058</v>
      </c>
      <c r="AK178" s="360">
        <f>ROUND('Budget Unterstützungseinheit'!S164,0)</f>
        <v>1322</v>
      </c>
      <c r="AL178" s="360">
        <f>ROUND('Budget Unterstützungseinheit'!T164,0)</f>
        <v>1586</v>
      </c>
      <c r="AM178" s="360">
        <f>ROUND('Budget Unterstützungseinheit'!U164,0)</f>
        <v>1850</v>
      </c>
      <c r="AN178" s="360">
        <f>ROUND('Budget Unterstützungseinheit'!V164,0)</f>
        <v>2115</v>
      </c>
      <c r="AO178" s="360">
        <f>ROUND('Budget Unterstützungseinheit'!W164,0)</f>
        <v>2379</v>
      </c>
      <c r="AP178" s="360">
        <f>ROUND('Budget Unterstützungseinheit'!X164,0)</f>
        <v>2643</v>
      </c>
      <c r="AQ178" s="360">
        <f>ROUND('Budget Unterstützungseinheit'!Y164,0)</f>
        <v>2908</v>
      </c>
      <c r="AR178" s="360">
        <f>ROUND('Budget Unterstützungseinheit'!Z164,0)</f>
        <v>3172</v>
      </c>
      <c r="AS178" s="360">
        <f>ROUND('Budget Unterstützungseinheit'!AA164,0)</f>
        <v>3438</v>
      </c>
      <c r="AT178" s="326"/>
    </row>
    <row r="179" spans="31:46" ht="14.25" hidden="1" x14ac:dyDescent="0.2">
      <c r="AE179" s="326"/>
      <c r="AF179" s="359"/>
      <c r="AG179" s="359"/>
      <c r="AH179" s="359"/>
      <c r="AI179" s="359"/>
      <c r="AJ179" s="359"/>
      <c r="AK179" s="359"/>
      <c r="AL179" s="359"/>
      <c r="AM179" s="359"/>
      <c r="AN179" s="359"/>
      <c r="AO179" s="359"/>
      <c r="AP179" s="359"/>
      <c r="AQ179" s="359"/>
      <c r="AR179" s="359"/>
      <c r="AS179" s="359"/>
      <c r="AT179" s="326"/>
    </row>
    <row r="180" spans="31:46" ht="14.25" hidden="1" x14ac:dyDescent="0.2">
      <c r="AE180" s="326"/>
      <c r="AF180" s="359"/>
      <c r="AG180" s="359" t="s">
        <v>66</v>
      </c>
      <c r="AH180" s="359" t="s">
        <v>67</v>
      </c>
      <c r="AI180" s="359"/>
      <c r="AJ180" s="359" t="s">
        <v>68</v>
      </c>
      <c r="AK180" s="359" t="s">
        <v>69</v>
      </c>
      <c r="AL180" s="359"/>
      <c r="AM180" s="359"/>
      <c r="AN180" s="359"/>
      <c r="AO180" s="359"/>
      <c r="AP180" s="359"/>
      <c r="AQ180" s="359"/>
      <c r="AR180" s="359"/>
      <c r="AS180" s="359"/>
      <c r="AT180" s="326"/>
    </row>
    <row r="181" spans="31:46" ht="14.25" hidden="1" x14ac:dyDescent="0.2">
      <c r="AE181" s="326"/>
      <c r="AF181" s="359"/>
      <c r="AG181" s="406">
        <v>8</v>
      </c>
      <c r="AH181" s="359">
        <f>'Budget Unterstützungseinheit'!P167</f>
        <v>173</v>
      </c>
      <c r="AI181" s="359">
        <f>AM172</f>
        <v>2400</v>
      </c>
      <c r="AJ181" s="359">
        <f t="shared" ref="AJ181:AJ186" si="8">AH181+AI181</f>
        <v>2573</v>
      </c>
      <c r="AK181" s="359">
        <f t="shared" ref="AK181:AK186" si="9">AG173</f>
        <v>322</v>
      </c>
      <c r="AL181" s="359"/>
      <c r="AM181" s="359"/>
      <c r="AN181" s="359"/>
      <c r="AO181" s="359"/>
      <c r="AP181" s="359"/>
      <c r="AQ181" s="359"/>
      <c r="AR181" s="359"/>
      <c r="AS181" s="359"/>
      <c r="AT181" s="326"/>
    </row>
    <row r="182" spans="31:46" ht="14.25" hidden="1" x14ac:dyDescent="0.2">
      <c r="AE182" s="326"/>
      <c r="AF182" s="359"/>
      <c r="AG182" s="406">
        <v>9</v>
      </c>
      <c r="AH182" s="359">
        <f>'Budget Unterstützungseinheit'!P168</f>
        <v>173</v>
      </c>
      <c r="AI182" s="359">
        <f>AN173</f>
        <v>2573</v>
      </c>
      <c r="AJ182" s="359">
        <f t="shared" si="8"/>
        <v>2746</v>
      </c>
      <c r="AK182" s="359">
        <f t="shared" si="9"/>
        <v>305</v>
      </c>
      <c r="AL182" s="359"/>
      <c r="AM182" s="359"/>
      <c r="AN182" s="359"/>
      <c r="AO182" s="359"/>
      <c r="AP182" s="359"/>
      <c r="AQ182" s="359"/>
      <c r="AR182" s="359"/>
      <c r="AS182" s="359"/>
      <c r="AT182" s="326"/>
    </row>
    <row r="183" spans="31:46" ht="14.25" hidden="1" x14ac:dyDescent="0.2">
      <c r="AE183" s="326"/>
      <c r="AF183" s="359"/>
      <c r="AG183" s="406">
        <v>10</v>
      </c>
      <c r="AH183" s="359">
        <f>'Budget Unterstützungseinheit'!P169</f>
        <v>173</v>
      </c>
      <c r="AI183" s="359">
        <f>AO174</f>
        <v>2746</v>
      </c>
      <c r="AJ183" s="359">
        <f t="shared" si="8"/>
        <v>2919</v>
      </c>
      <c r="AK183" s="359">
        <f t="shared" si="9"/>
        <v>292</v>
      </c>
      <c r="AL183" s="359"/>
      <c r="AM183" s="359"/>
      <c r="AN183" s="359"/>
      <c r="AO183" s="359"/>
      <c r="AP183" s="359"/>
      <c r="AQ183" s="359"/>
      <c r="AR183" s="359"/>
      <c r="AS183" s="359"/>
      <c r="AT183" s="326"/>
    </row>
    <row r="184" spans="31:46" ht="14.25" hidden="1" x14ac:dyDescent="0.2">
      <c r="AE184" s="326"/>
      <c r="AF184" s="359"/>
      <c r="AG184" s="406">
        <v>11</v>
      </c>
      <c r="AH184" s="359">
        <f>'Budget Unterstützungseinheit'!P170</f>
        <v>173</v>
      </c>
      <c r="AI184" s="359">
        <f>AP175</f>
        <v>2919</v>
      </c>
      <c r="AJ184" s="359">
        <f t="shared" si="8"/>
        <v>3092</v>
      </c>
      <c r="AK184" s="359">
        <f t="shared" si="9"/>
        <v>281</v>
      </c>
      <c r="AL184" s="359"/>
      <c r="AM184" s="359"/>
      <c r="AN184" s="359"/>
      <c r="AO184" s="359"/>
      <c r="AP184" s="359"/>
      <c r="AQ184" s="359"/>
      <c r="AR184" s="359"/>
      <c r="AS184" s="359"/>
      <c r="AT184" s="326"/>
    </row>
    <row r="185" spans="31:46" ht="14.25" hidden="1" x14ac:dyDescent="0.2">
      <c r="AE185" s="326"/>
      <c r="AF185" s="359"/>
      <c r="AG185" s="406">
        <v>12</v>
      </c>
      <c r="AH185" s="359">
        <f>'Budget Unterstützungseinheit'!P171</f>
        <v>173</v>
      </c>
      <c r="AI185" s="359">
        <f>AQ176</f>
        <v>3092</v>
      </c>
      <c r="AJ185" s="359">
        <f t="shared" si="8"/>
        <v>3265</v>
      </c>
      <c r="AK185" s="359">
        <f t="shared" si="9"/>
        <v>272</v>
      </c>
      <c r="AL185" s="359"/>
      <c r="AM185" s="359"/>
      <c r="AN185" s="359"/>
      <c r="AO185" s="359"/>
      <c r="AP185" s="359"/>
      <c r="AQ185" s="359"/>
      <c r="AR185" s="359"/>
      <c r="AS185" s="359"/>
      <c r="AT185" s="326"/>
    </row>
    <row r="186" spans="31:46" ht="14.25" hidden="1" x14ac:dyDescent="0.2">
      <c r="AE186" s="326"/>
      <c r="AF186" s="359"/>
      <c r="AG186" s="406">
        <v>13</v>
      </c>
      <c r="AH186" s="359">
        <f>'Budget Unterstützungseinheit'!P172</f>
        <v>173</v>
      </c>
      <c r="AI186" s="359">
        <f>AR177</f>
        <v>3265</v>
      </c>
      <c r="AJ186" s="359">
        <f t="shared" si="8"/>
        <v>3438</v>
      </c>
      <c r="AK186" s="359">
        <f t="shared" si="9"/>
        <v>264</v>
      </c>
      <c r="AL186" s="359"/>
      <c r="AM186" s="359"/>
      <c r="AN186" s="359"/>
      <c r="AO186" s="359"/>
      <c r="AP186" s="359"/>
      <c r="AQ186" s="359"/>
      <c r="AR186" s="359"/>
      <c r="AS186" s="359"/>
      <c r="AT186" s="326"/>
    </row>
    <row r="187" spans="31:46" ht="14.25" hidden="1" x14ac:dyDescent="0.2">
      <c r="AE187" s="326"/>
      <c r="AF187" s="326"/>
      <c r="AG187" s="326"/>
      <c r="AH187" s="326"/>
      <c r="AI187" s="326"/>
      <c r="AJ187" s="326"/>
      <c r="AK187" s="326"/>
      <c r="AL187" s="326"/>
      <c r="AM187" s="326"/>
      <c r="AN187" s="326"/>
      <c r="AO187" s="326"/>
      <c r="AP187" s="326"/>
      <c r="AQ187" s="326"/>
      <c r="AR187" s="326"/>
      <c r="AS187" s="326"/>
      <c r="AT187" s="326"/>
    </row>
    <row r="188" spans="31:46" ht="14.25" hidden="1" x14ac:dyDescent="0.2">
      <c r="AE188" s="326"/>
      <c r="AF188" s="326"/>
      <c r="AG188" s="326"/>
      <c r="AH188" s="326"/>
      <c r="AI188" s="326"/>
      <c r="AJ188" s="326"/>
      <c r="AK188" s="326"/>
      <c r="AL188" s="326"/>
      <c r="AM188" s="326"/>
      <c r="AN188" s="326"/>
      <c r="AO188" s="326"/>
      <c r="AP188" s="326"/>
      <c r="AQ188" s="326"/>
      <c r="AR188" s="326"/>
      <c r="AS188" s="326"/>
      <c r="AT188" s="326"/>
    </row>
    <row r="189" spans="31:46" ht="14.25" hidden="1" x14ac:dyDescent="0.2">
      <c r="AE189" s="268"/>
      <c r="AF189" s="256"/>
      <c r="AG189" s="256"/>
      <c r="AH189" s="256"/>
      <c r="AI189" s="256"/>
      <c r="AJ189" s="256"/>
      <c r="AK189" s="256"/>
      <c r="AL189" s="256"/>
      <c r="AM189" s="256"/>
      <c r="AN189" s="256"/>
      <c r="AO189" s="256"/>
      <c r="AP189" s="256"/>
      <c r="AQ189" s="256"/>
      <c r="AR189" s="256"/>
      <c r="AS189" s="256"/>
      <c r="AT189" s="256"/>
    </row>
    <row r="190" spans="31:46" ht="14.25" hidden="1" x14ac:dyDescent="0.2">
      <c r="AE190" s="268"/>
      <c r="AF190" s="256"/>
      <c r="AG190" s="256" t="s">
        <v>224</v>
      </c>
      <c r="AH190" s="256"/>
      <c r="AI190" s="256"/>
      <c r="AJ190" s="256"/>
      <c r="AK190" s="256"/>
      <c r="AL190" s="256"/>
      <c r="AM190" s="256"/>
      <c r="AN190" s="256"/>
      <c r="AO190" s="256"/>
      <c r="AP190" s="256"/>
      <c r="AQ190" s="256"/>
      <c r="AR190" s="256"/>
      <c r="AS190" s="256"/>
      <c r="AT190" s="256"/>
    </row>
    <row r="191" spans="31:46" ht="14.25" hidden="1" x14ac:dyDescent="0.2">
      <c r="AE191" s="268"/>
      <c r="AF191" s="256"/>
      <c r="AG191" s="256" t="s">
        <v>407</v>
      </c>
      <c r="AH191" s="256"/>
      <c r="AI191" s="256"/>
      <c r="AJ191" s="256"/>
      <c r="AK191" s="256"/>
      <c r="AL191" s="256"/>
      <c r="AM191" s="256"/>
      <c r="AN191" s="256"/>
      <c r="AO191" s="256"/>
      <c r="AP191" s="256"/>
      <c r="AQ191" s="256"/>
      <c r="AR191" s="256"/>
      <c r="AS191" s="256"/>
      <c r="AT191" s="256"/>
    </row>
    <row r="192" spans="31:46" ht="14.25" hidden="1" x14ac:dyDescent="0.2">
      <c r="AE192" s="268"/>
      <c r="AF192" s="256"/>
      <c r="AG192" s="256" t="s">
        <v>479</v>
      </c>
      <c r="AH192" s="256"/>
      <c r="AI192" s="256"/>
      <c r="AJ192" s="256"/>
      <c r="AK192" s="256"/>
      <c r="AL192" s="256"/>
      <c r="AM192" s="256"/>
      <c r="AN192" s="256"/>
      <c r="AO192" s="256"/>
      <c r="AP192" s="256"/>
      <c r="AQ192" s="256"/>
      <c r="AR192" s="256"/>
      <c r="AS192" s="256"/>
      <c r="AT192" s="256"/>
    </row>
    <row r="193" spans="31:46" ht="14.25" hidden="1" x14ac:dyDescent="0.2">
      <c r="AE193" s="268"/>
      <c r="AF193" s="256"/>
      <c r="AG193" s="256" t="s">
        <v>480</v>
      </c>
      <c r="AH193" s="256"/>
      <c r="AI193" s="256"/>
      <c r="AJ193" s="256"/>
      <c r="AK193" s="256"/>
      <c r="AL193" s="256"/>
      <c r="AM193" s="256"/>
      <c r="AN193" s="256"/>
      <c r="AO193" s="256"/>
      <c r="AP193" s="256"/>
      <c r="AQ193" s="256"/>
      <c r="AR193" s="256"/>
      <c r="AS193" s="256"/>
      <c r="AT193" s="256"/>
    </row>
    <row r="194" spans="31:46" ht="14.25" hidden="1" x14ac:dyDescent="0.2">
      <c r="AE194" s="268"/>
      <c r="AF194" s="256"/>
      <c r="AG194" s="256"/>
      <c r="AH194" s="256"/>
      <c r="AI194" s="256"/>
      <c r="AJ194" s="256"/>
      <c r="AK194" s="256"/>
      <c r="AL194" s="256"/>
      <c r="AM194" s="256"/>
      <c r="AN194" s="256"/>
      <c r="AO194" s="256"/>
      <c r="AP194" s="256"/>
      <c r="AQ194" s="256"/>
      <c r="AR194" s="256"/>
      <c r="AS194" s="256"/>
      <c r="AT194" s="256"/>
    </row>
    <row r="195" spans="31:46" hidden="1" x14ac:dyDescent="0.2"/>
    <row r="196" spans="31:46" hidden="1" x14ac:dyDescent="0.2"/>
    <row r="197" spans="31:46" hidden="1" x14ac:dyDescent="0.2"/>
    <row r="198" spans="31:46" hidden="1" x14ac:dyDescent="0.2"/>
    <row r="199" spans="31:46" hidden="1" x14ac:dyDescent="0.2"/>
    <row r="200" spans="31:46" hidden="1" x14ac:dyDescent="0.2"/>
    <row r="201" spans="31:46" hidden="1" x14ac:dyDescent="0.2"/>
    <row r="202" spans="31:46" hidden="1" x14ac:dyDescent="0.2"/>
    <row r="203" spans="31:46" hidden="1" x14ac:dyDescent="0.2"/>
    <row r="204" spans="31:46" hidden="1" x14ac:dyDescent="0.2"/>
    <row r="205" spans="31:46" hidden="1" x14ac:dyDescent="0.2"/>
    <row r="206" spans="31:46" hidden="1" x14ac:dyDescent="0.2"/>
    <row r="207" spans="31:46" hidden="1" x14ac:dyDescent="0.2"/>
    <row r="208" spans="31:46"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sheetData>
  <mergeCells count="32">
    <mergeCell ref="B123:AB123"/>
    <mergeCell ref="B124:AB124"/>
    <mergeCell ref="B42:E42"/>
    <mergeCell ref="A2:P2"/>
    <mergeCell ref="C7:D7"/>
    <mergeCell ref="B40:E40"/>
    <mergeCell ref="B41:E41"/>
    <mergeCell ref="A3:AB3"/>
    <mergeCell ref="B63:E63"/>
    <mergeCell ref="B43:E43"/>
    <mergeCell ref="B47:E47"/>
    <mergeCell ref="B48:E48"/>
    <mergeCell ref="B49:E49"/>
    <mergeCell ref="B50:E50"/>
    <mergeCell ref="B54:E54"/>
    <mergeCell ref="B55:E55"/>
    <mergeCell ref="B56:E56"/>
    <mergeCell ref="B57:E57"/>
    <mergeCell ref="B61:E61"/>
    <mergeCell ref="B62:E62"/>
    <mergeCell ref="B119:P119"/>
    <mergeCell ref="B64:E64"/>
    <mergeCell ref="B68:E68"/>
    <mergeCell ref="B69:E69"/>
    <mergeCell ref="B97:E97"/>
    <mergeCell ref="B98:E98"/>
    <mergeCell ref="B106:E106"/>
    <mergeCell ref="B107:E107"/>
    <mergeCell ref="B108:E108"/>
    <mergeCell ref="B114:AB114"/>
    <mergeCell ref="B115:AB115"/>
    <mergeCell ref="I118:AB118"/>
  </mergeCells>
  <conditionalFormatting sqref="H106:H108 J106:J108 L106:L108 N106:N108 P106:P108 R106:R108 T106:T108 V106:V108 X106:X108 Z106:Z108">
    <cfRule type="expression" dxfId="14" priority="50">
      <formula>H$133&gt;0</formula>
    </cfRule>
  </conditionalFormatting>
  <conditionalFormatting sqref="H110 J110 L110 N110 P110 R110 T110 V110 X110 Z110">
    <cfRule type="expression" dxfId="13" priority="51">
      <formula>H$133&gt;0</formula>
    </cfRule>
  </conditionalFormatting>
  <conditionalFormatting sqref="J105">
    <cfRule type="expression" dxfId="12" priority="29">
      <formula>J$133&gt;0</formula>
    </cfRule>
  </conditionalFormatting>
  <conditionalFormatting sqref="X105">
    <cfRule type="expression" dxfId="11" priority="28">
      <formula>X$133&gt;0</formula>
    </cfRule>
  </conditionalFormatting>
  <conditionalFormatting sqref="Z105">
    <cfRule type="expression" dxfId="10" priority="27">
      <formula>Z$133&gt;0</formula>
    </cfRule>
  </conditionalFormatting>
  <conditionalFormatting sqref="L105">
    <cfRule type="expression" dxfId="9" priority="26">
      <formula>L$133&gt;0</formula>
    </cfRule>
  </conditionalFormatting>
  <conditionalFormatting sqref="N105">
    <cfRule type="expression" dxfId="8" priority="25">
      <formula>N$133&gt;0</formula>
    </cfRule>
  </conditionalFormatting>
  <conditionalFormatting sqref="P105">
    <cfRule type="expression" dxfId="7" priority="24">
      <formula>P$133&gt;0</formula>
    </cfRule>
  </conditionalFormatting>
  <conditionalFormatting sqref="R105">
    <cfRule type="expression" dxfId="6" priority="23">
      <formula>R$133&gt;0</formula>
    </cfRule>
  </conditionalFormatting>
  <conditionalFormatting sqref="T105">
    <cfRule type="expression" dxfId="5" priority="22">
      <formula>T$133&gt;0</formula>
    </cfRule>
  </conditionalFormatting>
  <conditionalFormatting sqref="V105">
    <cfRule type="expression" dxfId="4" priority="21">
      <formula>V$133&gt;0</formula>
    </cfRule>
  </conditionalFormatting>
  <conditionalFormatting sqref="H105">
    <cfRule type="expression" dxfId="3" priority="20">
      <formula>H$133&gt;0</formula>
    </cfRule>
  </conditionalFormatting>
  <conditionalFormatting sqref="H82 J82 L82 N82 P82 R82 T82 V82 X82 Z82">
    <cfRule type="expression" dxfId="2" priority="54">
      <formula>H9=$AG$192</formula>
    </cfRule>
    <cfRule type="expression" dxfId="1" priority="55">
      <formula>H9=$AG$193</formula>
    </cfRule>
  </conditionalFormatting>
  <conditionalFormatting sqref="H112:Z112">
    <cfRule type="expression" dxfId="0" priority="1">
      <formula>H$133&gt;0</formula>
    </cfRule>
  </conditionalFormatting>
  <dataValidations count="2">
    <dataValidation type="list" allowBlank="1" showInputMessage="1" showErrorMessage="1" sqref="H10 L10 N10 P10 R10 T10 V10 X10 Z10 J10">
      <formula1>$AG$193:$AG$196</formula1>
    </dataValidation>
    <dataValidation type="list" allowBlank="1" showInputMessage="1" showErrorMessage="1" sqref="J9 H9 L9 N9 P9 R9 T9 V9 X9 Z9">
      <formula1>$AG$191:$AG$194</formula1>
    </dataValidation>
  </dataValidations>
  <hyperlinks>
    <hyperlink ref="I118" r:id="rId1"/>
  </hyperlinks>
  <pageMargins left="0.7" right="0.7" top="0.75" bottom="0.75" header="0.3" footer="0.3"/>
  <pageSetup paperSize="9" scale="56" fitToHeight="0" orientation="landscape" r:id="rId2"/>
  <headerFooter alignWithMargins="0"/>
  <rowBreaks count="1" manualBreakCount="1">
    <brk id="71" max="27" man="1"/>
  </rowBreaks>
  <colBreaks count="1" manualBreakCount="1">
    <brk id="30"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Z101"/>
  <sheetViews>
    <sheetView showGridLines="0" zoomScaleNormal="100" workbookViewId="0"/>
  </sheetViews>
  <sheetFormatPr baseColWidth="10" defaultColWidth="11.42578125" defaultRowHeight="12.75" x14ac:dyDescent="0.2"/>
  <cols>
    <col min="1" max="1" width="14.85546875" style="495" customWidth="1"/>
    <col min="2" max="2" width="8.5703125" style="495" customWidth="1"/>
    <col min="3" max="4" width="11.7109375" style="495" customWidth="1"/>
    <col min="5" max="5" width="11" style="495" customWidth="1"/>
    <col min="6" max="6" width="3.28515625" style="495" bestFit="1" customWidth="1"/>
    <col min="7" max="7" width="11.42578125" style="528" customWidth="1"/>
    <col min="8" max="8" width="1.140625" style="527" customWidth="1"/>
    <col min="9" max="9" width="3.85546875" style="495" bestFit="1" customWidth="1"/>
    <col min="10" max="10" width="12.140625" style="528" customWidth="1"/>
    <col min="11" max="26" width="0" style="495" hidden="1" customWidth="1"/>
    <col min="27" max="16384" width="11.42578125" style="495"/>
  </cols>
  <sheetData>
    <row r="1" spans="1:10" ht="20.25" x14ac:dyDescent="0.3">
      <c r="A1" s="491" t="s">
        <v>417</v>
      </c>
      <c r="B1" s="492"/>
      <c r="C1" s="492"/>
      <c r="D1" s="492"/>
      <c r="E1" s="492"/>
      <c r="F1" s="492"/>
      <c r="G1" s="493"/>
      <c r="H1" s="494"/>
      <c r="I1" s="492"/>
      <c r="J1" s="493"/>
    </row>
    <row r="2" spans="1:10" ht="15" x14ac:dyDescent="0.25">
      <c r="A2" s="496" t="s">
        <v>418</v>
      </c>
      <c r="B2" s="492"/>
      <c r="C2" s="492"/>
      <c r="D2" s="492"/>
      <c r="E2" s="492"/>
      <c r="F2" s="492"/>
      <c r="G2" s="493"/>
      <c r="H2" s="494"/>
      <c r="I2" s="492"/>
      <c r="J2" s="493"/>
    </row>
    <row r="3" spans="1:10" ht="15" x14ac:dyDescent="0.25">
      <c r="A3" s="496"/>
      <c r="B3" s="492"/>
      <c r="C3" s="492"/>
      <c r="D3" s="492"/>
      <c r="E3" s="492"/>
      <c r="F3" s="492"/>
      <c r="G3" s="493"/>
      <c r="H3" s="494"/>
      <c r="I3" s="492"/>
      <c r="J3" s="493"/>
    </row>
    <row r="4" spans="1:10" ht="15.75" customHeight="1" x14ac:dyDescent="0.2">
      <c r="A4" s="492" t="s">
        <v>419</v>
      </c>
      <c r="B4" s="621"/>
      <c r="C4" s="621"/>
      <c r="D4" s="621"/>
      <c r="E4" s="621"/>
      <c r="F4" s="621"/>
      <c r="G4" s="493"/>
      <c r="H4" s="494"/>
      <c r="I4" s="492"/>
      <c r="J4" s="493"/>
    </row>
    <row r="5" spans="1:10" ht="15.75" customHeight="1" x14ac:dyDescent="0.2">
      <c r="A5" s="492" t="s">
        <v>461</v>
      </c>
      <c r="B5" s="621"/>
      <c r="C5" s="621"/>
      <c r="D5" s="621"/>
      <c r="E5" s="621"/>
      <c r="F5" s="621"/>
      <c r="G5" s="493"/>
      <c r="H5" s="622" t="s">
        <v>462</v>
      </c>
      <c r="I5" s="622"/>
      <c r="J5" s="622"/>
    </row>
    <row r="6" spans="1:10" ht="15.75" customHeight="1" x14ac:dyDescent="0.2">
      <c r="A6" s="497" t="s">
        <v>420</v>
      </c>
      <c r="B6" s="624"/>
      <c r="C6" s="624"/>
      <c r="D6" s="624"/>
      <c r="E6" s="624"/>
      <c r="F6" s="624"/>
      <c r="G6" s="498"/>
      <c r="H6" s="623"/>
      <c r="I6" s="623"/>
      <c r="J6" s="623"/>
    </row>
    <row r="7" spans="1:10" ht="15.75" customHeight="1" x14ac:dyDescent="0.2">
      <c r="A7" s="492"/>
      <c r="B7" s="492"/>
      <c r="C7" s="492"/>
      <c r="D7" s="492"/>
      <c r="E7" s="492"/>
      <c r="F7" s="499"/>
      <c r="G7" s="494"/>
      <c r="H7" s="494"/>
      <c r="I7" s="492"/>
      <c r="J7" s="493"/>
    </row>
    <row r="8" spans="1:10" ht="15.75" customHeight="1" x14ac:dyDescent="0.2">
      <c r="A8" s="492"/>
      <c r="B8" s="492"/>
      <c r="C8" s="492"/>
      <c r="D8" s="492"/>
      <c r="E8" s="492"/>
      <c r="F8" s="499"/>
      <c r="G8" s="494"/>
      <c r="H8" s="494"/>
      <c r="I8" s="492"/>
      <c r="J8" s="493"/>
    </row>
    <row r="9" spans="1:10" ht="15.75" customHeight="1" x14ac:dyDescent="0.25">
      <c r="A9" s="500" t="s">
        <v>421</v>
      </c>
      <c r="B9" s="492"/>
      <c r="C9" s="492"/>
      <c r="D9" s="492"/>
      <c r="E9" s="492"/>
      <c r="F9" s="499"/>
      <c r="G9" s="494"/>
      <c r="H9" s="494"/>
      <c r="I9" s="492"/>
      <c r="J9" s="493"/>
    </row>
    <row r="10" spans="1:10" ht="15.75" customHeight="1" x14ac:dyDescent="0.2">
      <c r="A10" s="501" t="s">
        <v>422</v>
      </c>
      <c r="B10" s="492"/>
      <c r="C10" s="492"/>
      <c r="D10" s="492"/>
      <c r="E10" s="492"/>
      <c r="F10" s="499"/>
      <c r="G10" s="494"/>
      <c r="H10" s="494"/>
      <c r="I10" s="492"/>
      <c r="J10" s="493"/>
    </row>
    <row r="11" spans="1:10" ht="15.75" customHeight="1" x14ac:dyDescent="0.2">
      <c r="A11" s="501"/>
      <c r="B11" s="492"/>
      <c r="C11" s="492"/>
      <c r="D11" s="492"/>
      <c r="E11" s="492"/>
      <c r="F11" s="502"/>
      <c r="G11" s="503"/>
      <c r="H11" s="504"/>
      <c r="I11" s="501" t="s">
        <v>425</v>
      </c>
      <c r="J11" s="505" t="s">
        <v>424</v>
      </c>
    </row>
    <row r="12" spans="1:10" ht="15.75" customHeight="1" x14ac:dyDescent="0.2">
      <c r="A12" s="501" t="s">
        <v>326</v>
      </c>
      <c r="B12" s="501" t="s">
        <v>294</v>
      </c>
      <c r="C12" s="492"/>
      <c r="D12" s="492"/>
      <c r="E12" s="492"/>
      <c r="F12" s="499"/>
      <c r="G12" s="506"/>
      <c r="H12" s="494"/>
      <c r="I12" s="492"/>
      <c r="J12" s="493"/>
    </row>
    <row r="13" spans="1:10" ht="15.75" customHeight="1" x14ac:dyDescent="0.2">
      <c r="A13" s="492" t="s">
        <v>426</v>
      </c>
      <c r="B13" s="492" t="s">
        <v>463</v>
      </c>
      <c r="C13" s="492"/>
      <c r="D13" s="492"/>
      <c r="E13" s="492"/>
      <c r="F13" s="499"/>
      <c r="G13" s="507"/>
      <c r="H13" s="507"/>
      <c r="I13" s="492" t="s">
        <v>425</v>
      </c>
      <c r="J13" s="508"/>
    </row>
    <row r="14" spans="1:10" ht="15.75" customHeight="1" x14ac:dyDescent="0.2">
      <c r="A14" s="492"/>
      <c r="B14" s="492" t="s">
        <v>427</v>
      </c>
      <c r="C14" s="509"/>
      <c r="D14" s="492" t="s">
        <v>428</v>
      </c>
      <c r="E14" s="492"/>
      <c r="F14" s="499"/>
      <c r="G14" s="506"/>
      <c r="H14" s="494"/>
      <c r="I14" s="492"/>
      <c r="J14" s="493"/>
    </row>
    <row r="15" spans="1:10" ht="15.75" customHeight="1" x14ac:dyDescent="0.2">
      <c r="A15" s="492"/>
      <c r="B15" s="492"/>
      <c r="C15" s="492"/>
      <c r="D15" s="492"/>
      <c r="E15" s="492"/>
      <c r="F15" s="499"/>
      <c r="G15" s="506"/>
      <c r="H15" s="494"/>
      <c r="I15" s="492"/>
      <c r="J15" s="493"/>
    </row>
    <row r="16" spans="1:10" ht="15.75" customHeight="1" x14ac:dyDescent="0.2">
      <c r="A16" s="501" t="s">
        <v>351</v>
      </c>
      <c r="B16" s="501" t="s">
        <v>429</v>
      </c>
      <c r="C16" s="492"/>
      <c r="D16" s="492"/>
      <c r="E16" s="492"/>
      <c r="F16" s="499"/>
      <c r="G16" s="506"/>
      <c r="H16" s="494"/>
      <c r="I16" s="492"/>
      <c r="J16" s="493"/>
    </row>
    <row r="17" spans="1:10" ht="15.75" customHeight="1" x14ac:dyDescent="0.2">
      <c r="A17" s="492" t="s">
        <v>299</v>
      </c>
      <c r="B17" s="492" t="s">
        <v>300</v>
      </c>
      <c r="C17" s="492"/>
      <c r="D17" s="492"/>
      <c r="E17" s="492"/>
      <c r="F17" s="499"/>
      <c r="G17" s="507"/>
      <c r="H17" s="507"/>
      <c r="I17" s="492" t="s">
        <v>425</v>
      </c>
      <c r="J17" s="508"/>
    </row>
    <row r="18" spans="1:10" ht="15.75" customHeight="1" x14ac:dyDescent="0.2">
      <c r="A18" s="492" t="s">
        <v>301</v>
      </c>
      <c r="B18" s="492" t="s">
        <v>430</v>
      </c>
      <c r="C18" s="492"/>
      <c r="D18" s="492"/>
      <c r="E18" s="492"/>
      <c r="F18" s="499"/>
      <c r="G18" s="507"/>
      <c r="H18" s="507"/>
      <c r="I18" s="492" t="s">
        <v>425</v>
      </c>
      <c r="J18" s="508"/>
    </row>
    <row r="19" spans="1:10" ht="15.75" customHeight="1" x14ac:dyDescent="0.2">
      <c r="A19" s="492"/>
      <c r="B19" s="492"/>
      <c r="C19" s="492"/>
      <c r="D19" s="492"/>
      <c r="E19" s="492"/>
      <c r="F19" s="499"/>
      <c r="G19" s="506"/>
      <c r="H19" s="494"/>
      <c r="I19" s="492"/>
      <c r="J19" s="493"/>
    </row>
    <row r="20" spans="1:10" ht="15.75" customHeight="1" x14ac:dyDescent="0.2">
      <c r="A20" s="501" t="s">
        <v>303</v>
      </c>
      <c r="B20" s="501" t="s">
        <v>57</v>
      </c>
      <c r="C20" s="492"/>
      <c r="D20" s="492"/>
      <c r="E20" s="492"/>
      <c r="F20" s="499"/>
      <c r="G20" s="506"/>
      <c r="H20" s="494"/>
      <c r="I20" s="492"/>
      <c r="J20" s="493"/>
    </row>
    <row r="21" spans="1:10" ht="15.75" customHeight="1" x14ac:dyDescent="0.2">
      <c r="A21" s="492"/>
      <c r="B21" s="510" t="s">
        <v>431</v>
      </c>
      <c r="C21" s="492"/>
      <c r="D21" s="492"/>
      <c r="E21" s="492"/>
      <c r="F21" s="499"/>
      <c r="G21" s="507"/>
      <c r="H21" s="507"/>
      <c r="I21" s="492" t="s">
        <v>425</v>
      </c>
      <c r="J21" s="508"/>
    </row>
    <row r="22" spans="1:10" ht="15.75" customHeight="1" x14ac:dyDescent="0.2">
      <c r="A22" s="492"/>
      <c r="B22" s="492"/>
      <c r="C22" s="492"/>
      <c r="D22" s="492"/>
      <c r="E22" s="492"/>
      <c r="F22" s="499"/>
      <c r="G22" s="506"/>
      <c r="H22" s="494"/>
      <c r="I22" s="492"/>
      <c r="J22" s="493"/>
    </row>
    <row r="23" spans="1:10" ht="15.75" customHeight="1" x14ac:dyDescent="0.2">
      <c r="A23" s="501" t="s">
        <v>329</v>
      </c>
      <c r="B23" s="501" t="s">
        <v>432</v>
      </c>
      <c r="C23" s="492"/>
      <c r="D23" s="492"/>
      <c r="E23" s="492"/>
      <c r="F23" s="499"/>
      <c r="G23" s="506"/>
      <c r="H23" s="494"/>
      <c r="I23" s="492"/>
      <c r="J23" s="493"/>
    </row>
    <row r="24" spans="1:10" ht="15.75" customHeight="1" x14ac:dyDescent="0.2">
      <c r="A24" s="492" t="s">
        <v>306</v>
      </c>
      <c r="B24" s="492" t="s">
        <v>433</v>
      </c>
      <c r="C24" s="492"/>
      <c r="D24" s="492"/>
      <c r="E24" s="492"/>
      <c r="F24" s="499"/>
      <c r="G24" s="507"/>
      <c r="H24" s="507"/>
      <c r="I24" s="492" t="s">
        <v>425</v>
      </c>
      <c r="J24" s="508"/>
    </row>
    <row r="25" spans="1:10" ht="15.75" customHeight="1" x14ac:dyDescent="0.2">
      <c r="A25" s="492"/>
      <c r="B25" s="492" t="s">
        <v>434</v>
      </c>
      <c r="C25" s="492"/>
      <c r="D25" s="492"/>
      <c r="E25" s="492"/>
      <c r="F25" s="499"/>
      <c r="G25" s="507"/>
      <c r="H25" s="507"/>
      <c r="I25" s="492" t="s">
        <v>425</v>
      </c>
      <c r="J25" s="508"/>
    </row>
    <row r="26" spans="1:10" ht="15.75" customHeight="1" x14ac:dyDescent="0.2">
      <c r="A26" s="492" t="s">
        <v>308</v>
      </c>
      <c r="B26" s="492" t="s">
        <v>435</v>
      </c>
      <c r="C26" s="492"/>
      <c r="D26" s="492"/>
      <c r="E26" s="492"/>
      <c r="F26" s="499"/>
      <c r="G26" s="507"/>
      <c r="H26" s="507"/>
      <c r="I26" s="492" t="s">
        <v>425</v>
      </c>
      <c r="J26" s="511"/>
    </row>
    <row r="27" spans="1:10" ht="15.75" customHeight="1" x14ac:dyDescent="0.2">
      <c r="A27" s="492" t="s">
        <v>309</v>
      </c>
      <c r="B27" s="492" t="s">
        <v>436</v>
      </c>
      <c r="C27" s="492"/>
      <c r="D27" s="492"/>
      <c r="E27" s="492"/>
      <c r="F27" s="499"/>
      <c r="G27" s="507"/>
      <c r="H27" s="507"/>
      <c r="I27" s="492" t="s">
        <v>425</v>
      </c>
      <c r="J27" s="511"/>
    </row>
    <row r="28" spans="1:10" ht="15.75" customHeight="1" x14ac:dyDescent="0.2">
      <c r="A28" s="492" t="s">
        <v>437</v>
      </c>
      <c r="B28" s="492" t="s">
        <v>438</v>
      </c>
      <c r="C28" s="492"/>
      <c r="D28" s="512"/>
      <c r="E28" s="513"/>
      <c r="F28" s="499"/>
      <c r="G28" s="507"/>
      <c r="H28" s="507"/>
      <c r="I28" s="492" t="s">
        <v>425</v>
      </c>
      <c r="J28" s="511"/>
    </row>
    <row r="29" spans="1:10" ht="15.75" customHeight="1" x14ac:dyDescent="0.2">
      <c r="A29" s="492"/>
      <c r="B29" s="492"/>
      <c r="C29" s="492"/>
      <c r="D29" s="492"/>
      <c r="E29" s="492"/>
      <c r="F29" s="499"/>
      <c r="G29" s="506"/>
      <c r="H29" s="494"/>
      <c r="I29" s="492"/>
      <c r="J29" s="493"/>
    </row>
    <row r="30" spans="1:10" ht="15.75" customHeight="1" x14ac:dyDescent="0.2">
      <c r="A30" s="501" t="s">
        <v>439</v>
      </c>
      <c r="B30" s="492"/>
      <c r="C30" s="492"/>
      <c r="D30" s="492"/>
      <c r="E30" s="492"/>
      <c r="F30" s="499"/>
      <c r="G30" s="506"/>
      <c r="H30" s="494"/>
      <c r="I30" s="492"/>
      <c r="J30" s="493"/>
    </row>
    <row r="31" spans="1:10" ht="15.75" customHeight="1" x14ac:dyDescent="0.2">
      <c r="A31" s="492" t="s">
        <v>440</v>
      </c>
      <c r="B31" s="492" t="s">
        <v>441</v>
      </c>
      <c r="C31" s="492"/>
      <c r="D31" s="492"/>
      <c r="E31" s="492"/>
      <c r="F31" s="499"/>
      <c r="G31" s="507"/>
      <c r="H31" s="507"/>
      <c r="I31" s="492" t="s">
        <v>425</v>
      </c>
      <c r="J31" s="508"/>
    </row>
    <row r="32" spans="1:10" ht="15.75" customHeight="1" x14ac:dyDescent="0.2">
      <c r="A32" s="492"/>
      <c r="B32" s="492"/>
      <c r="C32" s="492"/>
      <c r="D32" s="492"/>
      <c r="E32" s="492"/>
      <c r="F32" s="499"/>
      <c r="G32" s="506"/>
      <c r="H32" s="494"/>
      <c r="I32" s="492"/>
      <c r="J32" s="493"/>
    </row>
    <row r="33" spans="1:26" s="514" customFormat="1" ht="15.75" customHeight="1" x14ac:dyDescent="0.2">
      <c r="A33" s="501"/>
      <c r="B33" s="501" t="s">
        <v>442</v>
      </c>
      <c r="C33" s="501"/>
      <c r="D33" s="501"/>
      <c r="E33" s="501"/>
      <c r="F33" s="502"/>
      <c r="G33" s="503"/>
      <c r="H33" s="504"/>
      <c r="I33" s="501" t="s">
        <v>425</v>
      </c>
      <c r="J33" s="505">
        <f>SUM(J13:J32)</f>
        <v>0</v>
      </c>
    </row>
    <row r="34" spans="1:26" ht="15.75" customHeight="1" x14ac:dyDescent="0.2">
      <c r="A34" s="492"/>
      <c r="B34" s="492"/>
      <c r="C34" s="492"/>
      <c r="D34" s="492"/>
      <c r="E34" s="492"/>
      <c r="F34" s="499"/>
      <c r="G34" s="506"/>
      <c r="H34" s="494"/>
      <c r="I34" s="492"/>
      <c r="J34" s="493"/>
    </row>
    <row r="35" spans="1:26" ht="15.75" customHeight="1" x14ac:dyDescent="0.2">
      <c r="A35" s="501" t="s">
        <v>443</v>
      </c>
      <c r="B35" s="492"/>
      <c r="C35" s="492"/>
      <c r="D35" s="492"/>
      <c r="E35" s="492"/>
      <c r="F35" s="499"/>
      <c r="G35" s="506"/>
      <c r="H35" s="494"/>
      <c r="I35" s="492"/>
      <c r="J35" s="493"/>
    </row>
    <row r="36" spans="1:26" ht="15.75" customHeight="1" x14ac:dyDescent="0.2">
      <c r="A36" s="492"/>
      <c r="B36" s="492" t="s">
        <v>444</v>
      </c>
      <c r="C36" s="492"/>
      <c r="D36" s="492"/>
      <c r="E36" s="492"/>
      <c r="F36" s="499"/>
      <c r="G36" s="507"/>
      <c r="H36" s="507"/>
      <c r="I36" s="492" t="s">
        <v>425</v>
      </c>
      <c r="J36" s="508"/>
    </row>
    <row r="37" spans="1:26" ht="15.75" customHeight="1" x14ac:dyDescent="0.2">
      <c r="A37" s="492"/>
      <c r="B37" s="492" t="s">
        <v>220</v>
      </c>
      <c r="C37" s="492"/>
      <c r="D37" s="492"/>
      <c r="E37" s="492"/>
      <c r="F37" s="499"/>
      <c r="G37" s="507"/>
      <c r="H37" s="507"/>
      <c r="I37" s="492" t="s">
        <v>425</v>
      </c>
      <c r="J37" s="508"/>
    </row>
    <row r="38" spans="1:26" ht="15.75" customHeight="1" x14ac:dyDescent="0.2">
      <c r="A38" s="492"/>
      <c r="B38" s="492" t="s">
        <v>348</v>
      </c>
      <c r="C38" s="492"/>
      <c r="D38" s="492"/>
      <c r="E38" s="492"/>
      <c r="F38" s="499"/>
      <c r="G38" s="507"/>
      <c r="H38" s="507"/>
      <c r="I38" s="492" t="s">
        <v>425</v>
      </c>
      <c r="J38" s="511"/>
    </row>
    <row r="39" spans="1:26" ht="15.75" customHeight="1" x14ac:dyDescent="0.2">
      <c r="A39" s="492"/>
      <c r="B39" s="492" t="s">
        <v>221</v>
      </c>
      <c r="C39" s="492"/>
      <c r="D39" s="492"/>
      <c r="E39" s="492"/>
      <c r="F39" s="499"/>
      <c r="G39" s="507"/>
      <c r="H39" s="507"/>
      <c r="I39" s="492" t="s">
        <v>425</v>
      </c>
      <c r="J39" s="511"/>
    </row>
    <row r="40" spans="1:26" ht="15.75" customHeight="1" x14ac:dyDescent="0.2">
      <c r="A40" s="492"/>
      <c r="B40" s="492" t="s">
        <v>445</v>
      </c>
      <c r="C40" s="492"/>
      <c r="D40" s="492"/>
      <c r="E40" s="492"/>
      <c r="F40" s="499"/>
      <c r="G40" s="507"/>
      <c r="H40" s="507"/>
      <c r="I40" s="492" t="s">
        <v>425</v>
      </c>
      <c r="J40" s="511"/>
    </row>
    <row r="41" spans="1:26" ht="15.75" customHeight="1" x14ac:dyDescent="0.2">
      <c r="A41" s="492"/>
      <c r="B41" s="499" t="s">
        <v>349</v>
      </c>
      <c r="C41" s="499"/>
      <c r="D41" s="499"/>
      <c r="E41" s="499"/>
      <c r="F41" s="499"/>
      <c r="G41" s="507"/>
      <c r="H41" s="507"/>
      <c r="I41" s="492" t="s">
        <v>425</v>
      </c>
      <c r="J41" s="511"/>
    </row>
    <row r="42" spans="1:26" ht="15.75" customHeight="1" x14ac:dyDescent="0.2">
      <c r="A42" s="492"/>
      <c r="B42" s="501" t="s">
        <v>222</v>
      </c>
      <c r="C42" s="492"/>
      <c r="D42" s="492"/>
      <c r="E42" s="501"/>
      <c r="F42" s="502"/>
      <c r="G42" s="503"/>
      <c r="H42" s="505"/>
      <c r="I42" s="505" t="s">
        <v>423</v>
      </c>
      <c r="J42" s="505">
        <f t="shared" ref="J42" si="0">SUM(J36:J41)</f>
        <v>0</v>
      </c>
    </row>
    <row r="43" spans="1:26" ht="15.75" customHeight="1" x14ac:dyDescent="0.2">
      <c r="A43" s="492"/>
      <c r="B43" s="501"/>
      <c r="C43" s="492"/>
      <c r="D43" s="492"/>
      <c r="E43" s="501"/>
      <c r="F43" s="502"/>
      <c r="G43" s="503"/>
      <c r="H43" s="504"/>
      <c r="I43" s="492"/>
      <c r="J43" s="493"/>
    </row>
    <row r="44" spans="1:26" ht="15.75" customHeight="1" x14ac:dyDescent="0.25">
      <c r="A44" s="496" t="s">
        <v>60</v>
      </c>
      <c r="C44" s="492"/>
      <c r="D44" s="492"/>
      <c r="E44" s="501"/>
      <c r="F44" s="515"/>
      <c r="G44" s="516"/>
      <c r="H44" s="517"/>
      <c r="I44" s="517" t="s">
        <v>423</v>
      </c>
      <c r="J44" s="517">
        <f t="shared" ref="J44:Z44" si="1">J33+J42</f>
        <v>0</v>
      </c>
      <c r="K44" s="517">
        <f t="shared" si="1"/>
        <v>0</v>
      </c>
      <c r="L44" s="517">
        <f t="shared" si="1"/>
        <v>0</v>
      </c>
      <c r="M44" s="517">
        <f t="shared" si="1"/>
        <v>0</v>
      </c>
      <c r="N44" s="517">
        <f t="shared" si="1"/>
        <v>0</v>
      </c>
      <c r="O44" s="517">
        <f t="shared" si="1"/>
        <v>0</v>
      </c>
      <c r="P44" s="517">
        <f t="shared" si="1"/>
        <v>0</v>
      </c>
      <c r="Q44" s="517">
        <f t="shared" si="1"/>
        <v>0</v>
      </c>
      <c r="R44" s="517">
        <f t="shared" si="1"/>
        <v>0</v>
      </c>
      <c r="S44" s="517">
        <f t="shared" si="1"/>
        <v>0</v>
      </c>
      <c r="T44" s="517">
        <f t="shared" si="1"/>
        <v>0</v>
      </c>
      <c r="U44" s="517">
        <f t="shared" si="1"/>
        <v>0</v>
      </c>
      <c r="V44" s="517">
        <f t="shared" si="1"/>
        <v>0</v>
      </c>
      <c r="W44" s="517">
        <f t="shared" si="1"/>
        <v>0</v>
      </c>
      <c r="X44" s="517">
        <f t="shared" si="1"/>
        <v>0</v>
      </c>
      <c r="Y44" s="517">
        <f t="shared" si="1"/>
        <v>0</v>
      </c>
      <c r="Z44" s="517">
        <f t="shared" si="1"/>
        <v>0</v>
      </c>
    </row>
    <row r="45" spans="1:26" ht="15.75" customHeight="1" x14ac:dyDescent="0.2">
      <c r="A45" s="492"/>
      <c r="B45" s="492"/>
      <c r="C45" s="492"/>
      <c r="D45" s="492"/>
      <c r="E45" s="492"/>
      <c r="F45" s="499"/>
      <c r="G45" s="506"/>
      <c r="H45" s="494"/>
      <c r="I45" s="492"/>
      <c r="J45" s="493"/>
    </row>
    <row r="46" spans="1:26" ht="15.75" customHeight="1" x14ac:dyDescent="0.25">
      <c r="A46" s="500" t="s">
        <v>446</v>
      </c>
      <c r="B46" s="492"/>
      <c r="C46" s="492"/>
      <c r="D46" s="492"/>
      <c r="E46" s="492"/>
      <c r="F46" s="499"/>
      <c r="G46" s="506"/>
      <c r="H46" s="494"/>
      <c r="I46" s="492"/>
      <c r="J46" s="493"/>
    </row>
    <row r="47" spans="1:26" ht="15.75" customHeight="1" x14ac:dyDescent="0.2">
      <c r="A47" s="501" t="s">
        <v>447</v>
      </c>
      <c r="B47" s="492"/>
      <c r="C47" s="492"/>
      <c r="D47" s="492"/>
      <c r="E47" s="492"/>
      <c r="F47" s="499"/>
      <c r="G47" s="506"/>
      <c r="H47" s="494"/>
      <c r="I47" s="492"/>
      <c r="J47" s="493"/>
    </row>
    <row r="48" spans="1:26" ht="15.75" customHeight="1" x14ac:dyDescent="0.2">
      <c r="A48" s="501"/>
      <c r="B48" s="492"/>
      <c r="C48" s="492"/>
      <c r="D48" s="492"/>
      <c r="E48" s="492"/>
      <c r="F48" s="502"/>
      <c r="G48" s="503"/>
      <c r="H48" s="494"/>
      <c r="I48" s="501" t="s">
        <v>425</v>
      </c>
      <c r="J48" s="505" t="s">
        <v>424</v>
      </c>
    </row>
    <row r="49" spans="1:10" ht="4.5" customHeight="1" x14ac:dyDescent="0.2">
      <c r="A49" s="501"/>
      <c r="B49" s="492"/>
      <c r="C49" s="492"/>
      <c r="D49" s="492"/>
      <c r="E49" s="492"/>
      <c r="F49" s="499"/>
      <c r="G49" s="506"/>
      <c r="H49" s="494"/>
      <c r="I49" s="492"/>
      <c r="J49" s="493"/>
    </row>
    <row r="50" spans="1:10" ht="15.75" customHeight="1" x14ac:dyDescent="0.2">
      <c r="A50" s="492" t="s">
        <v>312</v>
      </c>
      <c r="B50" s="492" t="s">
        <v>448</v>
      </c>
      <c r="C50" s="492"/>
      <c r="D50" s="492"/>
      <c r="E50" s="492"/>
      <c r="F50" s="499"/>
      <c r="G50" s="507"/>
      <c r="H50" s="507"/>
      <c r="I50" s="492" t="s">
        <v>425</v>
      </c>
      <c r="J50" s="508"/>
    </row>
    <row r="51" spans="1:10" ht="15.75" customHeight="1" x14ac:dyDescent="0.2">
      <c r="A51" s="492" t="s">
        <v>312</v>
      </c>
      <c r="B51" s="492" t="s">
        <v>449</v>
      </c>
      <c r="C51" s="492"/>
      <c r="D51" s="492"/>
      <c r="E51" s="492"/>
      <c r="F51" s="499"/>
      <c r="G51" s="507"/>
      <c r="H51" s="507"/>
      <c r="I51" s="492" t="s">
        <v>425</v>
      </c>
      <c r="J51" s="511"/>
    </row>
    <row r="52" spans="1:10" ht="15.75" customHeight="1" x14ac:dyDescent="0.2">
      <c r="A52" s="492" t="s">
        <v>312</v>
      </c>
      <c r="B52" s="492" t="s">
        <v>315</v>
      </c>
      <c r="C52" s="492"/>
      <c r="D52" s="492"/>
      <c r="E52" s="492"/>
      <c r="F52" s="499"/>
      <c r="G52" s="507"/>
      <c r="H52" s="507"/>
      <c r="I52" s="492" t="s">
        <v>425</v>
      </c>
      <c r="J52" s="511"/>
    </row>
    <row r="53" spans="1:10" ht="15.75" customHeight="1" x14ac:dyDescent="0.2">
      <c r="A53" s="492" t="s">
        <v>450</v>
      </c>
      <c r="B53" s="492" t="s">
        <v>451</v>
      </c>
      <c r="C53" s="492"/>
      <c r="D53" s="492"/>
      <c r="E53" s="492"/>
      <c r="F53" s="499"/>
      <c r="G53" s="507"/>
      <c r="H53" s="507"/>
      <c r="I53" s="492" t="s">
        <v>425</v>
      </c>
      <c r="J53" s="511"/>
    </row>
    <row r="54" spans="1:10" ht="15.75" customHeight="1" x14ac:dyDescent="0.2">
      <c r="A54" s="492" t="s">
        <v>312</v>
      </c>
      <c r="B54" s="518" t="s">
        <v>452</v>
      </c>
      <c r="C54" s="492"/>
      <c r="D54" s="492"/>
      <c r="E54" s="492"/>
      <c r="F54" s="499"/>
      <c r="G54" s="507"/>
      <c r="H54" s="507"/>
      <c r="I54" s="492" t="s">
        <v>425</v>
      </c>
      <c r="J54" s="511"/>
    </row>
    <row r="55" spans="1:10" ht="15.75" customHeight="1" x14ac:dyDescent="0.2">
      <c r="A55" s="492"/>
      <c r="B55" s="492" t="s">
        <v>464</v>
      </c>
      <c r="C55" s="492"/>
      <c r="D55" s="492"/>
      <c r="E55" s="492"/>
      <c r="F55" s="499"/>
      <c r="G55" s="507"/>
      <c r="H55" s="507"/>
      <c r="I55" s="492" t="s">
        <v>425</v>
      </c>
      <c r="J55" s="511"/>
    </row>
    <row r="56" spans="1:10" ht="15.75" customHeight="1" x14ac:dyDescent="0.2">
      <c r="A56" s="492"/>
      <c r="B56" s="492" t="s">
        <v>63</v>
      </c>
      <c r="C56" s="492"/>
      <c r="D56" s="512"/>
      <c r="E56" s="512"/>
      <c r="F56" s="499"/>
      <c r="G56" s="507"/>
      <c r="H56" s="507"/>
      <c r="I56" s="492" t="s">
        <v>425</v>
      </c>
      <c r="J56" s="511"/>
    </row>
    <row r="57" spans="1:10" ht="15.75" customHeight="1" x14ac:dyDescent="0.2">
      <c r="A57" s="492"/>
      <c r="B57" s="512"/>
      <c r="C57" s="512"/>
      <c r="D57" s="519"/>
      <c r="E57" s="519"/>
      <c r="F57" s="499"/>
      <c r="G57" s="507"/>
      <c r="H57" s="507"/>
      <c r="I57" s="492" t="s">
        <v>425</v>
      </c>
      <c r="J57" s="511"/>
    </row>
    <row r="58" spans="1:10" ht="15.75" customHeight="1" x14ac:dyDescent="0.2">
      <c r="A58" s="492"/>
      <c r="B58" s="492"/>
      <c r="C58" s="492"/>
      <c r="D58" s="492"/>
      <c r="E58" s="492"/>
      <c r="F58" s="499"/>
      <c r="G58" s="506"/>
      <c r="H58" s="494"/>
      <c r="I58" s="492"/>
      <c r="J58" s="493"/>
    </row>
    <row r="59" spans="1:10" ht="15.75" customHeight="1" x14ac:dyDescent="0.25">
      <c r="A59" s="500" t="s">
        <v>465</v>
      </c>
      <c r="B59" s="501"/>
      <c r="C59" s="492"/>
      <c r="D59" s="492"/>
      <c r="E59" s="492"/>
      <c r="F59" s="499"/>
      <c r="G59" s="506"/>
      <c r="H59" s="494"/>
      <c r="I59" s="492"/>
      <c r="J59" s="493"/>
    </row>
    <row r="60" spans="1:10" s="522" customFormat="1" ht="15.75" customHeight="1" x14ac:dyDescent="0.2">
      <c r="A60" s="520" t="s">
        <v>453</v>
      </c>
      <c r="B60" s="520" t="s">
        <v>466</v>
      </c>
      <c r="C60" s="520"/>
      <c r="D60" s="520"/>
      <c r="E60" s="520"/>
      <c r="F60" s="499"/>
      <c r="G60" s="507"/>
      <c r="H60" s="521"/>
      <c r="I60" s="520" t="s">
        <v>425</v>
      </c>
      <c r="J60" s="508"/>
    </row>
    <row r="61" spans="1:10" ht="15.75" customHeight="1" x14ac:dyDescent="0.2">
      <c r="A61" s="492"/>
      <c r="B61" s="492" t="s">
        <v>467</v>
      </c>
      <c r="C61" s="492"/>
      <c r="D61" s="492"/>
      <c r="E61" s="492"/>
      <c r="F61" s="499"/>
      <c r="G61" s="507"/>
      <c r="H61" s="507"/>
      <c r="I61" s="492"/>
      <c r="J61" s="507"/>
    </row>
    <row r="62" spans="1:10" ht="15.75" customHeight="1" x14ac:dyDescent="0.2">
      <c r="A62" s="492"/>
      <c r="B62" s="492"/>
      <c r="C62" s="492"/>
      <c r="D62" s="492"/>
      <c r="E62" s="492"/>
      <c r="F62" s="499"/>
      <c r="G62" s="507"/>
      <c r="H62" s="507"/>
      <c r="I62" s="492"/>
      <c r="J62" s="507"/>
    </row>
    <row r="63" spans="1:10" ht="15.75" customHeight="1" x14ac:dyDescent="0.25">
      <c r="A63" s="500" t="s">
        <v>468</v>
      </c>
      <c r="B63" s="492"/>
      <c r="C63" s="492"/>
      <c r="D63" s="492"/>
      <c r="E63" s="492"/>
      <c r="F63" s="499"/>
      <c r="G63" s="507"/>
      <c r="H63" s="507"/>
      <c r="I63" s="492"/>
      <c r="J63" s="507"/>
    </row>
    <row r="64" spans="1:10" ht="15.75" customHeight="1" x14ac:dyDescent="0.2">
      <c r="A64" s="520" t="s">
        <v>454</v>
      </c>
      <c r="B64" s="492" t="s">
        <v>455</v>
      </c>
      <c r="C64" s="492"/>
      <c r="D64" s="492"/>
      <c r="E64" s="492"/>
      <c r="F64" s="499"/>
      <c r="G64" s="507"/>
      <c r="H64" s="507"/>
      <c r="I64" s="520" t="s">
        <v>425</v>
      </c>
      <c r="J64" s="508"/>
    </row>
    <row r="65" spans="1:11" ht="15.75" customHeight="1" x14ac:dyDescent="0.2">
      <c r="A65" s="492"/>
      <c r="B65" s="492" t="s">
        <v>456</v>
      </c>
      <c r="C65" s="492"/>
      <c r="D65" s="523"/>
      <c r="E65" s="523"/>
      <c r="F65" s="499"/>
      <c r="G65" s="507"/>
      <c r="H65" s="507"/>
      <c r="I65" s="492"/>
      <c r="J65" s="507"/>
    </row>
    <row r="66" spans="1:11" x14ac:dyDescent="0.2">
      <c r="D66" s="524"/>
      <c r="E66" s="524"/>
      <c r="F66" s="525"/>
      <c r="G66" s="526"/>
      <c r="K66" s="529"/>
    </row>
    <row r="67" spans="1:11" s="514" customFormat="1" ht="15.75" customHeight="1" x14ac:dyDescent="0.25">
      <c r="A67" s="496" t="s">
        <v>64</v>
      </c>
      <c r="B67" s="530"/>
      <c r="C67" s="496"/>
      <c r="D67" s="501"/>
      <c r="E67" s="501"/>
      <c r="F67" s="515"/>
      <c r="G67" s="516"/>
      <c r="H67" s="531"/>
      <c r="I67" s="496" t="s">
        <v>425</v>
      </c>
      <c r="J67" s="517">
        <f>SUM(J50:J64)</f>
        <v>0</v>
      </c>
    </row>
    <row r="68" spans="1:11" s="514" customFormat="1" ht="15.75" customHeight="1" x14ac:dyDescent="0.25">
      <c r="A68" s="496"/>
      <c r="B68" s="530"/>
      <c r="C68" s="496"/>
      <c r="D68" s="501"/>
      <c r="E68" s="501"/>
      <c r="F68" s="515"/>
      <c r="G68" s="516"/>
      <c r="H68" s="531"/>
      <c r="I68" s="496"/>
      <c r="J68" s="517"/>
    </row>
    <row r="69" spans="1:11" s="514" customFormat="1" ht="15.75" customHeight="1" x14ac:dyDescent="0.25">
      <c r="A69" s="496"/>
      <c r="B69" s="530"/>
      <c r="C69" s="496"/>
      <c r="D69" s="501"/>
      <c r="E69" s="501"/>
      <c r="F69" s="515"/>
      <c r="G69" s="516"/>
      <c r="H69" s="531"/>
      <c r="I69" s="496"/>
      <c r="J69" s="517"/>
    </row>
    <row r="70" spans="1:11" ht="15.75" customHeight="1" x14ac:dyDescent="0.2">
      <c r="A70" s="492"/>
      <c r="B70" s="492"/>
      <c r="C70" s="492"/>
      <c r="D70" s="492"/>
      <c r="E70" s="492"/>
      <c r="F70" s="499"/>
      <c r="G70" s="506"/>
      <c r="H70" s="494"/>
      <c r="I70" s="492"/>
      <c r="J70" s="493"/>
    </row>
    <row r="71" spans="1:11" s="514" customFormat="1" ht="15.75" customHeight="1" x14ac:dyDescent="0.25">
      <c r="A71" s="532" t="s">
        <v>469</v>
      </c>
      <c r="B71" s="532"/>
      <c r="C71" s="532"/>
      <c r="D71" s="532"/>
      <c r="E71" s="532"/>
      <c r="F71" s="533"/>
      <c r="G71" s="534"/>
      <c r="H71" s="535"/>
      <c r="I71" s="535" t="s">
        <v>423</v>
      </c>
      <c r="J71" s="535">
        <f>J67-J44</f>
        <v>0</v>
      </c>
    </row>
    <row r="72" spans="1:11" ht="15.75" customHeight="1" x14ac:dyDescent="0.2">
      <c r="A72" s="492"/>
      <c r="B72" s="492"/>
      <c r="C72" s="492"/>
      <c r="D72" s="492"/>
      <c r="E72" s="492"/>
      <c r="F72" s="492"/>
      <c r="G72" s="493"/>
      <c r="H72" s="494"/>
      <c r="I72" s="492"/>
      <c r="J72" s="493"/>
    </row>
    <row r="73" spans="1:11" ht="15.75" customHeight="1" x14ac:dyDescent="0.2">
      <c r="A73" s="492" t="s">
        <v>458</v>
      </c>
      <c r="B73" s="501" t="s">
        <v>459</v>
      </c>
      <c r="C73" s="492"/>
      <c r="D73" s="492"/>
      <c r="E73" s="492"/>
      <c r="F73" s="492"/>
      <c r="G73" s="493"/>
      <c r="H73" s="494"/>
      <c r="I73" s="492" t="s">
        <v>425</v>
      </c>
      <c r="J73" s="508">
        <f>IF(J71&lt;=0,0,J71)</f>
        <v>0</v>
      </c>
      <c r="K73" s="536"/>
    </row>
    <row r="74" spans="1:11" ht="15.75" customHeight="1" x14ac:dyDescent="0.2">
      <c r="A74" s="492"/>
      <c r="B74" s="492"/>
      <c r="C74" s="492"/>
      <c r="D74" s="492"/>
      <c r="E74" s="492"/>
      <c r="F74" s="492"/>
      <c r="G74" s="493"/>
      <c r="H74" s="494"/>
      <c r="I74" s="492"/>
      <c r="J74" s="493"/>
    </row>
    <row r="75" spans="1:11" ht="15.75" customHeight="1" x14ac:dyDescent="0.2">
      <c r="A75" s="492" t="s">
        <v>350</v>
      </c>
      <c r="B75" s="492" t="s">
        <v>457</v>
      </c>
      <c r="C75" s="492"/>
      <c r="D75" s="492"/>
      <c r="E75" s="492"/>
      <c r="F75" s="492"/>
      <c r="G75" s="493"/>
      <c r="H75" s="494"/>
      <c r="I75" s="492"/>
      <c r="J75" s="493"/>
    </row>
    <row r="76" spans="1:11" ht="15.75" customHeight="1" x14ac:dyDescent="0.2">
      <c r="A76" s="492"/>
      <c r="B76" s="625" t="s">
        <v>470</v>
      </c>
      <c r="C76" s="625"/>
      <c r="D76" s="625"/>
      <c r="E76" s="625"/>
      <c r="F76" s="625"/>
      <c r="G76" s="625"/>
      <c r="H76" s="494"/>
      <c r="I76" s="492" t="s">
        <v>425</v>
      </c>
      <c r="J76" s="508">
        <f>IF(J73&lt;&gt;0,0,IF(J71&gt;1900,950,IF((J71/2&gt;=0),J71/2,0)))</f>
        <v>0</v>
      </c>
      <c r="K76" s="529"/>
    </row>
    <row r="77" spans="1:11" ht="15.75" customHeight="1" x14ac:dyDescent="0.2">
      <c r="A77" s="492"/>
      <c r="B77" s="537"/>
      <c r="C77" s="492"/>
      <c r="D77" s="492"/>
      <c r="E77" s="492"/>
      <c r="F77" s="492"/>
      <c r="G77" s="493"/>
      <c r="H77" s="494"/>
      <c r="I77" s="492"/>
      <c r="J77" s="538"/>
      <c r="K77" s="529"/>
    </row>
    <row r="78" spans="1:11" ht="15.75" customHeight="1" x14ac:dyDescent="0.2">
      <c r="A78" s="492"/>
      <c r="B78" s="492"/>
      <c r="C78" s="492"/>
      <c r="D78" s="492"/>
      <c r="E78" s="492"/>
      <c r="F78" s="492"/>
      <c r="G78" s="493"/>
      <c r="H78" s="494"/>
      <c r="I78" s="492"/>
      <c r="J78" s="493"/>
    </row>
    <row r="79" spans="1:11" s="514" customFormat="1" ht="15.75" customHeight="1" x14ac:dyDescent="0.25">
      <c r="A79" s="532" t="s">
        <v>471</v>
      </c>
      <c r="B79" s="532"/>
      <c r="C79" s="532"/>
      <c r="D79" s="532"/>
      <c r="E79" s="539"/>
      <c r="F79" s="539"/>
      <c r="G79" s="540"/>
      <c r="H79" s="541"/>
      <c r="I79" s="532" t="s">
        <v>425</v>
      </c>
      <c r="J79" s="542">
        <f>J76+J73</f>
        <v>0</v>
      </c>
    </row>
    <row r="80" spans="1:11" ht="15.75" customHeight="1" x14ac:dyDescent="0.2">
      <c r="A80" s="492"/>
      <c r="B80" s="492"/>
      <c r="C80" s="492"/>
      <c r="D80" s="492"/>
      <c r="E80" s="492"/>
      <c r="F80" s="492"/>
      <c r="G80" s="493"/>
      <c r="H80" s="494"/>
      <c r="I80" s="492"/>
      <c r="J80" s="493"/>
    </row>
    <row r="81" spans="1:10" ht="15.75" customHeight="1" x14ac:dyDescent="0.2">
      <c r="A81" s="543" t="s">
        <v>472</v>
      </c>
      <c r="B81" s="492"/>
      <c r="C81" s="492"/>
      <c r="D81" s="492"/>
      <c r="E81" s="492"/>
      <c r="F81" s="492"/>
      <c r="G81" s="493"/>
      <c r="H81" s="494"/>
      <c r="I81" s="492"/>
      <c r="J81" s="493"/>
    </row>
    <row r="82" spans="1:10" ht="15.75" customHeight="1" x14ac:dyDescent="0.2">
      <c r="A82" s="543" t="s">
        <v>473</v>
      </c>
      <c r="B82" s="492"/>
      <c r="C82" s="492"/>
      <c r="D82" s="492"/>
      <c r="E82" s="492"/>
      <c r="F82" s="492"/>
      <c r="G82" s="493"/>
      <c r="H82" s="494"/>
      <c r="I82" s="492"/>
      <c r="J82" s="493"/>
    </row>
    <row r="83" spans="1:10" ht="15.75" customHeight="1" x14ac:dyDescent="0.2">
      <c r="A83" s="492"/>
      <c r="B83" s="492"/>
      <c r="C83" s="492"/>
      <c r="D83" s="492"/>
      <c r="E83" s="492"/>
      <c r="F83" s="492"/>
      <c r="G83" s="493"/>
      <c r="H83" s="494"/>
      <c r="I83" s="492"/>
      <c r="J83" s="493"/>
    </row>
    <row r="84" spans="1:10" ht="15.75" customHeight="1" x14ac:dyDescent="0.2">
      <c r="A84" s="543" t="s">
        <v>474</v>
      </c>
      <c r="B84" s="492"/>
      <c r="C84" s="492"/>
      <c r="D84" s="492"/>
      <c r="E84" s="492"/>
      <c r="F84" s="492"/>
      <c r="G84" s="493"/>
      <c r="H84" s="494"/>
      <c r="I84" s="492"/>
      <c r="J84" s="493"/>
    </row>
    <row r="85" spans="1:10" ht="15.75" customHeight="1" x14ac:dyDescent="0.2">
      <c r="A85" s="543" t="s">
        <v>475</v>
      </c>
      <c r="B85" s="492"/>
      <c r="C85" s="492"/>
      <c r="D85" s="492"/>
      <c r="E85" s="492"/>
      <c r="F85" s="492"/>
      <c r="G85" s="493"/>
      <c r="H85" s="494"/>
      <c r="I85" s="492"/>
      <c r="J85" s="493"/>
    </row>
    <row r="86" spans="1:10" ht="15.75" customHeight="1" x14ac:dyDescent="0.2">
      <c r="A86" s="543" t="s">
        <v>476</v>
      </c>
      <c r="B86" s="492"/>
      <c r="C86" s="492"/>
      <c r="D86" s="492"/>
      <c r="E86" s="492"/>
      <c r="F86" s="492"/>
      <c r="G86" s="493"/>
      <c r="H86" s="494"/>
      <c r="I86" s="492"/>
      <c r="J86" s="493"/>
    </row>
    <row r="87" spans="1:10" ht="15.75" customHeight="1" x14ac:dyDescent="0.2">
      <c r="A87" s="492"/>
      <c r="B87" s="492"/>
      <c r="C87" s="492"/>
      <c r="D87" s="492"/>
      <c r="E87" s="492"/>
      <c r="F87" s="492"/>
      <c r="G87" s="493"/>
      <c r="H87" s="494"/>
      <c r="I87" s="492"/>
      <c r="J87" s="493"/>
    </row>
    <row r="88" spans="1:10" ht="15.75" customHeight="1" x14ac:dyDescent="0.2">
      <c r="A88" s="492" t="s">
        <v>477</v>
      </c>
      <c r="B88" s="492"/>
      <c r="C88" s="492"/>
      <c r="D88" s="492"/>
      <c r="E88" s="492"/>
      <c r="F88" s="492"/>
      <c r="G88" s="493"/>
      <c r="H88" s="494"/>
      <c r="I88" s="492"/>
      <c r="J88" s="493"/>
    </row>
    <row r="89" spans="1:10" ht="15.75" customHeight="1" x14ac:dyDescent="0.2">
      <c r="A89" s="492" t="s">
        <v>478</v>
      </c>
      <c r="B89" s="492"/>
      <c r="C89" s="492"/>
      <c r="D89" s="492"/>
      <c r="E89" s="492"/>
      <c r="F89" s="492"/>
      <c r="G89" s="493"/>
      <c r="H89" s="494"/>
      <c r="I89" s="492"/>
      <c r="J89" s="493"/>
    </row>
    <row r="90" spans="1:10" ht="15.75" customHeight="1" x14ac:dyDescent="0.2"/>
    <row r="91" spans="1:10" ht="15.75" customHeight="1" x14ac:dyDescent="0.2"/>
    <row r="92" spans="1:10" ht="15.75" customHeight="1" x14ac:dyDescent="0.2"/>
    <row r="93" spans="1:10" ht="15.75" customHeight="1" x14ac:dyDescent="0.2"/>
    <row r="94" spans="1:10" ht="15.75" customHeight="1" x14ac:dyDescent="0.2"/>
    <row r="95" spans="1:10" ht="15.75" customHeight="1" x14ac:dyDescent="0.2"/>
    <row r="96" spans="1:10" ht="15.75" customHeight="1" x14ac:dyDescent="0.2"/>
    <row r="97" ht="15.75" customHeight="1" x14ac:dyDescent="0.2"/>
    <row r="98" ht="15.75" customHeight="1" x14ac:dyDescent="0.2"/>
    <row r="99" ht="15.75" customHeight="1" x14ac:dyDescent="0.2"/>
    <row r="100" ht="15.75" customHeight="1" x14ac:dyDescent="0.2"/>
    <row r="101" ht="15.75" customHeight="1" x14ac:dyDescent="0.2"/>
  </sheetData>
  <mergeCells count="5">
    <mergeCell ref="B4:F4"/>
    <mergeCell ref="B5:F5"/>
    <mergeCell ref="H5:J6"/>
    <mergeCell ref="B6:F6"/>
    <mergeCell ref="B76:G76"/>
  </mergeCells>
  <pageMargins left="0.78740157480314998" right="0.59055118110236204" top="0.59055118110236204" bottom="0.59055118110236204" header="0.511811023622047" footer="0.511811023622047"/>
  <pageSetup paperSize="9" scale="97" fitToHeight="0" orientation="portrait" r:id="rId1"/>
  <headerFooter alignWithMargins="0"/>
  <rowBreaks count="1" manualBreakCount="1">
    <brk id="44" max="9"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0000"/>
    <pageSetUpPr fitToPage="1"/>
  </sheetPr>
  <dimension ref="A1:H94"/>
  <sheetViews>
    <sheetView showGridLines="0" zoomScaleNormal="100" zoomScaleSheetLayoutView="110" workbookViewId="0">
      <selection sqref="A1:G1"/>
    </sheetView>
  </sheetViews>
  <sheetFormatPr baseColWidth="10" defaultColWidth="11.5703125" defaultRowHeight="12.75" x14ac:dyDescent="0.2"/>
  <cols>
    <col min="1" max="6" width="13.85546875" style="83" customWidth="1"/>
    <col min="7" max="7" width="17.140625" style="83" customWidth="1"/>
    <col min="8" max="26" width="0" style="83" hidden="1" customWidth="1"/>
    <col min="27" max="16384" width="11.5703125" style="83"/>
  </cols>
  <sheetData>
    <row r="1" spans="1:7" ht="54.75" customHeight="1" x14ac:dyDescent="0.2">
      <c r="A1" s="627" t="s">
        <v>70</v>
      </c>
      <c r="B1" s="628"/>
      <c r="C1" s="628"/>
      <c r="D1" s="628"/>
      <c r="E1" s="628"/>
      <c r="F1" s="628"/>
      <c r="G1" s="629"/>
    </row>
    <row r="2" spans="1:7" s="7" customFormat="1" ht="11.25" x14ac:dyDescent="0.2">
      <c r="A2" s="630" t="s">
        <v>0</v>
      </c>
      <c r="B2" s="630"/>
      <c r="C2" s="630"/>
      <c r="D2" s="630"/>
      <c r="E2" s="630"/>
      <c r="F2" s="630"/>
      <c r="G2" s="630"/>
    </row>
    <row r="3" spans="1:7" s="7" customFormat="1" ht="7.5" customHeight="1" x14ac:dyDescent="0.2">
      <c r="A3" s="84"/>
      <c r="B3" s="84"/>
      <c r="C3" s="84"/>
      <c r="D3" s="84"/>
      <c r="E3" s="84"/>
      <c r="F3" s="84"/>
      <c r="G3" s="84"/>
    </row>
    <row r="4" spans="1:7" s="6" customFormat="1" x14ac:dyDescent="0.2">
      <c r="A4" s="85" t="s">
        <v>71</v>
      </c>
    </row>
    <row r="5" spans="1:7" s="6" customFormat="1" x14ac:dyDescent="0.2">
      <c r="A5" s="85" t="s">
        <v>72</v>
      </c>
      <c r="C5" s="86"/>
    </row>
    <row r="6" spans="1:7" ht="7.5" customHeight="1" x14ac:dyDescent="0.2"/>
    <row r="7" spans="1:7" ht="15.75" x14ac:dyDescent="0.25">
      <c r="A7" s="19" t="s">
        <v>73</v>
      </c>
    </row>
    <row r="8" spans="1:7" s="256" customFormat="1" ht="12" customHeight="1" x14ac:dyDescent="0.2">
      <c r="A8" s="636" t="s">
        <v>261</v>
      </c>
      <c r="B8" s="636"/>
      <c r="C8" s="636"/>
      <c r="D8" s="636"/>
      <c r="E8" s="636"/>
      <c r="F8" s="636"/>
      <c r="G8" s="636"/>
    </row>
    <row r="9" spans="1:7" s="256" customFormat="1" ht="12" customHeight="1" x14ac:dyDescent="0.2">
      <c r="A9" s="636" t="s">
        <v>260</v>
      </c>
      <c r="B9" s="636"/>
      <c r="C9" s="636"/>
      <c r="D9" s="636"/>
      <c r="E9" s="636"/>
      <c r="F9" s="636"/>
      <c r="G9" s="636"/>
    </row>
    <row r="10" spans="1:7" s="256" customFormat="1" ht="14.25" customHeight="1" x14ac:dyDescent="0.2">
      <c r="A10" s="636" t="s">
        <v>262</v>
      </c>
      <c r="B10" s="636"/>
      <c r="C10" s="636"/>
      <c r="D10" s="636"/>
      <c r="E10" s="636"/>
      <c r="F10" s="636"/>
      <c r="G10" s="636"/>
    </row>
    <row r="11" spans="1:7" ht="7.5" customHeight="1" x14ac:dyDescent="0.2"/>
    <row r="12" spans="1:7" ht="15.75" x14ac:dyDescent="0.25">
      <c r="A12" s="19" t="s">
        <v>74</v>
      </c>
    </row>
    <row r="13" spans="1:7" ht="12.75" customHeight="1" x14ac:dyDescent="0.2">
      <c r="A13" s="6" t="s">
        <v>75</v>
      </c>
    </row>
    <row r="14" spans="1:7" ht="12.75" customHeight="1" x14ac:dyDescent="0.2">
      <c r="A14" s="6" t="s">
        <v>76</v>
      </c>
    </row>
    <row r="15" spans="1:7" x14ac:dyDescent="0.2">
      <c r="A15" s="6" t="s">
        <v>77</v>
      </c>
    </row>
    <row r="16" spans="1:7" ht="7.5" customHeight="1" x14ac:dyDescent="0.2"/>
    <row r="17" spans="1:7" x14ac:dyDescent="0.2">
      <c r="A17" s="6" t="s">
        <v>78</v>
      </c>
    </row>
    <row r="18" spans="1:7" x14ac:dyDescent="0.2">
      <c r="A18" s="632" t="s">
        <v>263</v>
      </c>
      <c r="B18" s="633"/>
      <c r="C18" s="633"/>
      <c r="D18" s="633"/>
      <c r="E18" s="633"/>
      <c r="F18" s="633"/>
      <c r="G18" s="633"/>
    </row>
    <row r="19" spans="1:7" ht="12.75" customHeight="1" x14ac:dyDescent="0.2">
      <c r="A19" s="83" t="s">
        <v>79</v>
      </c>
    </row>
    <row r="20" spans="1:7" ht="7.5" customHeight="1" x14ac:dyDescent="0.2"/>
    <row r="21" spans="1:7" ht="15.75" x14ac:dyDescent="0.25">
      <c r="A21" s="19" t="s">
        <v>255</v>
      </c>
    </row>
    <row r="22" spans="1:7" ht="12.75" customHeight="1" x14ac:dyDescent="0.2">
      <c r="A22" s="6" t="s">
        <v>256</v>
      </c>
    </row>
    <row r="23" spans="1:7" ht="12.75" customHeight="1" x14ac:dyDescent="0.2">
      <c r="A23" s="6" t="s">
        <v>257</v>
      </c>
    </row>
    <row r="24" spans="1:7" x14ac:dyDescent="0.2">
      <c r="A24" s="6" t="s">
        <v>258</v>
      </c>
    </row>
    <row r="25" spans="1:7" ht="7.5" customHeight="1" x14ac:dyDescent="0.2">
      <c r="A25" s="6"/>
    </row>
    <row r="26" spans="1:7" ht="15.75" x14ac:dyDescent="0.25">
      <c r="A26" s="19" t="s">
        <v>80</v>
      </c>
    </row>
    <row r="27" spans="1:7" x14ac:dyDescent="0.2">
      <c r="A27" s="6" t="s">
        <v>81</v>
      </c>
    </row>
    <row r="28" spans="1:7" x14ac:dyDescent="0.2">
      <c r="A28" s="6" t="s">
        <v>82</v>
      </c>
    </row>
    <row r="29" spans="1:7" ht="7.5" customHeight="1" x14ac:dyDescent="0.2"/>
    <row r="30" spans="1:7" ht="15.75" x14ac:dyDescent="0.25">
      <c r="A30" s="19" t="s">
        <v>83</v>
      </c>
    </row>
    <row r="31" spans="1:7" x14ac:dyDescent="0.2">
      <c r="A31" s="6" t="s">
        <v>84</v>
      </c>
    </row>
    <row r="32" spans="1:7" x14ac:dyDescent="0.2">
      <c r="A32" s="6" t="s">
        <v>85</v>
      </c>
    </row>
    <row r="33" spans="1:8" ht="7.5" customHeight="1" x14ac:dyDescent="0.2"/>
    <row r="34" spans="1:8" ht="15.75" x14ac:dyDescent="0.25">
      <c r="A34" s="19" t="s">
        <v>86</v>
      </c>
    </row>
    <row r="35" spans="1:8" x14ac:dyDescent="0.2">
      <c r="A35" s="6" t="s">
        <v>87</v>
      </c>
    </row>
    <row r="36" spans="1:8" ht="3.75" customHeight="1" x14ac:dyDescent="0.2"/>
    <row r="37" spans="1:8" x14ac:dyDescent="0.2">
      <c r="A37" s="6" t="s">
        <v>88</v>
      </c>
    </row>
    <row r="38" spans="1:8" x14ac:dyDescent="0.2">
      <c r="A38" s="6" t="s">
        <v>89</v>
      </c>
    </row>
    <row r="39" spans="1:8" ht="14.25" customHeight="1" x14ac:dyDescent="0.2">
      <c r="A39" s="6" t="s">
        <v>90</v>
      </c>
    </row>
    <row r="40" spans="1:8" x14ac:dyDescent="0.2">
      <c r="A40" s="6" t="s">
        <v>91</v>
      </c>
    </row>
    <row r="41" spans="1:8" ht="14.25" customHeight="1" x14ac:dyDescent="0.2">
      <c r="A41" s="6" t="s">
        <v>92</v>
      </c>
    </row>
    <row r="42" spans="1:8" ht="7.5" customHeight="1" x14ac:dyDescent="0.2">
      <c r="A42" s="6"/>
    </row>
    <row r="43" spans="1:8" ht="15" customHeight="1" x14ac:dyDescent="0.25">
      <c r="A43" s="634" t="s">
        <v>93</v>
      </c>
      <c r="B43" s="634"/>
      <c r="C43" s="634"/>
      <c r="D43" s="634"/>
      <c r="E43" s="634"/>
      <c r="F43" s="634"/>
      <c r="G43" s="634"/>
      <c r="H43" s="87"/>
    </row>
    <row r="44" spans="1:8" ht="15.75" customHeight="1" x14ac:dyDescent="0.25">
      <c r="A44" s="635" t="s">
        <v>259</v>
      </c>
      <c r="B44" s="635"/>
      <c r="C44" s="635"/>
      <c r="D44" s="635"/>
      <c r="E44" s="635"/>
      <c r="F44" s="635"/>
      <c r="G44" s="635"/>
      <c r="H44" s="87"/>
    </row>
    <row r="45" spans="1:8" ht="15.75" customHeight="1" x14ac:dyDescent="0.2">
      <c r="A45" s="6" t="s">
        <v>94</v>
      </c>
    </row>
    <row r="46" spans="1:8" x14ac:dyDescent="0.2">
      <c r="A46" s="6" t="s">
        <v>95</v>
      </c>
    </row>
    <row r="47" spans="1:8" ht="7.5" customHeight="1" x14ac:dyDescent="0.2"/>
    <row r="48" spans="1:8" ht="15.75" x14ac:dyDescent="0.25">
      <c r="A48" s="19" t="s">
        <v>96</v>
      </c>
    </row>
    <row r="49" spans="1:7" x14ac:dyDescent="0.2">
      <c r="A49" s="6" t="s">
        <v>97</v>
      </c>
    </row>
    <row r="50" spans="1:7" x14ac:dyDescent="0.2">
      <c r="A50" s="6" t="s">
        <v>98</v>
      </c>
    </row>
    <row r="51" spans="1:7" x14ac:dyDescent="0.2">
      <c r="A51" s="6" t="s">
        <v>99</v>
      </c>
    </row>
    <row r="52" spans="1:7" ht="9.9499999999999993" customHeight="1" x14ac:dyDescent="0.2">
      <c r="A52" s="6"/>
    </row>
    <row r="53" spans="1:7" x14ac:dyDescent="0.2">
      <c r="A53" s="6" t="s">
        <v>100</v>
      </c>
    </row>
    <row r="54" spans="1:7" ht="9.9499999999999993" customHeight="1" x14ac:dyDescent="0.2">
      <c r="A54" s="6"/>
    </row>
    <row r="55" spans="1:7" x14ac:dyDescent="0.2">
      <c r="A55" s="6" t="s">
        <v>101</v>
      </c>
    </row>
    <row r="56" spans="1:7" ht="9.9499999999999993" customHeight="1" x14ac:dyDescent="0.2">
      <c r="A56" s="6"/>
    </row>
    <row r="57" spans="1:7" ht="15.75" x14ac:dyDescent="0.25">
      <c r="A57" s="19" t="s">
        <v>102</v>
      </c>
    </row>
    <row r="58" spans="1:7" ht="7.5" customHeight="1" x14ac:dyDescent="0.2">
      <c r="A58" s="18"/>
      <c r="B58" s="18"/>
      <c r="C58" s="88"/>
    </row>
    <row r="59" spans="1:7" ht="14.25" x14ac:dyDescent="0.2">
      <c r="A59" s="584" t="str">
        <f ca="1">Gesuch!A103&amp;", "&amp;TEXT(Gesuch!T103,"TT.MM.JJJJJ")</f>
        <v>, 05.12.2024</v>
      </c>
      <c r="B59" s="584"/>
      <c r="C59" s="584"/>
      <c r="D59" s="18"/>
      <c r="E59" s="626" t="str">
        <f>IF(Gesuch!C39 = "","",A59)</f>
        <v/>
      </c>
      <c r="F59" s="626"/>
      <c r="G59" s="626"/>
    </row>
    <row r="60" spans="1:7" ht="3" customHeight="1" x14ac:dyDescent="0.2"/>
    <row r="61" spans="1:7" x14ac:dyDescent="0.2">
      <c r="A61" s="275" t="s">
        <v>103</v>
      </c>
      <c r="B61" s="394"/>
      <c r="C61" s="395"/>
      <c r="D61" s="395"/>
      <c r="E61" s="275" t="s">
        <v>103</v>
      </c>
      <c r="F61" s="275"/>
      <c r="G61" s="275"/>
    </row>
    <row r="62" spans="1:7" x14ac:dyDescent="0.2">
      <c r="B62" s="89"/>
      <c r="C62" s="631"/>
      <c r="D62" s="631"/>
      <c r="E62" s="18"/>
      <c r="F62" s="18"/>
      <c r="G62" s="18"/>
    </row>
    <row r="63" spans="1:7" ht="14.25" x14ac:dyDescent="0.2">
      <c r="A63" s="584" t="str">
        <f>SUBSTITUTE(GS_NAME &amp; " " &amp; GS_VORNAME,"&lt;", "")</f>
        <v xml:space="preserve"> </v>
      </c>
      <c r="B63" s="584"/>
      <c r="C63" s="584"/>
      <c r="D63" s="89"/>
      <c r="E63" s="584" t="str">
        <f>SUBSTITUTE(GS_ZivHeiName &amp; " " &amp; GS_ZivHeiVorname,"&lt;", "")</f>
        <v xml:space="preserve"> </v>
      </c>
      <c r="F63" s="584"/>
      <c r="G63" s="584"/>
    </row>
    <row r="64" spans="1:7" ht="3" customHeight="1" x14ac:dyDescent="0.2">
      <c r="E64" s="90"/>
      <c r="F64" s="18"/>
      <c r="G64" s="18"/>
    </row>
    <row r="65" spans="1:7" x14ac:dyDescent="0.2">
      <c r="A65" s="7" t="s">
        <v>360</v>
      </c>
      <c r="B65" s="7"/>
      <c r="C65" s="7"/>
      <c r="D65" s="7"/>
      <c r="E65" s="7" t="s">
        <v>360</v>
      </c>
      <c r="F65" s="275"/>
      <c r="G65" s="275"/>
    </row>
    <row r="66" spans="1:7" ht="14.25" x14ac:dyDescent="0.2">
      <c r="A66" s="1"/>
      <c r="E66" s="18"/>
      <c r="F66" s="18"/>
      <c r="G66" s="18"/>
    </row>
    <row r="67" spans="1:7" x14ac:dyDescent="0.2">
      <c r="D67" s="18"/>
    </row>
    <row r="68" spans="1:7" ht="14.25" x14ac:dyDescent="0.2">
      <c r="A68" s="626"/>
      <c r="B68" s="626"/>
      <c r="C68" s="626"/>
      <c r="E68" s="626"/>
      <c r="F68" s="626"/>
      <c r="G68" s="626"/>
    </row>
    <row r="69" spans="1:7" x14ac:dyDescent="0.2">
      <c r="A69" s="7" t="s">
        <v>104</v>
      </c>
      <c r="B69" s="7"/>
      <c r="C69" s="7"/>
      <c r="D69" s="7"/>
      <c r="E69" s="7" t="s">
        <v>104</v>
      </c>
      <c r="F69" s="275"/>
      <c r="G69" s="275"/>
    </row>
    <row r="70" spans="1:7" hidden="1" x14ac:dyDescent="0.2">
      <c r="C70" s="18"/>
      <c r="D70" s="18"/>
    </row>
    <row r="71" spans="1:7" hidden="1" x14ac:dyDescent="0.2">
      <c r="C71" s="18"/>
      <c r="D71" s="18"/>
    </row>
    <row r="72" spans="1:7" hidden="1" x14ac:dyDescent="0.2">
      <c r="C72" s="18"/>
      <c r="D72" s="18"/>
    </row>
    <row r="73" spans="1:7" hidden="1" x14ac:dyDescent="0.2">
      <c r="C73" s="18"/>
      <c r="D73" s="18"/>
    </row>
    <row r="74" spans="1:7" hidden="1" x14ac:dyDescent="0.2">
      <c r="C74" s="18"/>
      <c r="D74" s="18"/>
    </row>
    <row r="75" spans="1:7" hidden="1" x14ac:dyDescent="0.2">
      <c r="A75" s="91"/>
      <c r="B75" s="17"/>
      <c r="C75" s="14"/>
      <c r="D75" s="17"/>
    </row>
    <row r="76" spans="1:7" hidden="1" x14ac:dyDescent="0.2">
      <c r="A76" s="92"/>
      <c r="B76" s="92"/>
      <c r="C76" s="17"/>
      <c r="D76" s="17"/>
    </row>
    <row r="77" spans="1:7" hidden="1" x14ac:dyDescent="0.2">
      <c r="A77" s="92"/>
      <c r="B77" s="92"/>
      <c r="C77" s="17"/>
      <c r="D77" s="17"/>
    </row>
    <row r="78" spans="1:7" hidden="1" x14ac:dyDescent="0.2">
      <c r="A78" s="92"/>
      <c r="B78" s="92"/>
      <c r="C78" s="17"/>
      <c r="D78" s="17"/>
    </row>
    <row r="79" spans="1:7" hidden="1" x14ac:dyDescent="0.2">
      <c r="A79" s="92"/>
      <c r="B79" s="92"/>
      <c r="C79" s="17"/>
      <c r="D79" s="17"/>
    </row>
    <row r="80" spans="1:7" hidden="1" x14ac:dyDescent="0.2">
      <c r="A80" s="92"/>
      <c r="B80" s="92"/>
      <c r="C80" s="17"/>
      <c r="D80" s="17"/>
    </row>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sheetData>
  <mergeCells count="15">
    <mergeCell ref="E68:G68"/>
    <mergeCell ref="A68:C68"/>
    <mergeCell ref="A63:C63"/>
    <mergeCell ref="A59:C59"/>
    <mergeCell ref="A1:G1"/>
    <mergeCell ref="A2:G2"/>
    <mergeCell ref="C62:D62"/>
    <mergeCell ref="E59:G59"/>
    <mergeCell ref="E63:G63"/>
    <mergeCell ref="A18:G18"/>
    <mergeCell ref="A43:G43"/>
    <mergeCell ref="A44:G44"/>
    <mergeCell ref="A8:G8"/>
    <mergeCell ref="A9:G9"/>
    <mergeCell ref="A10:G10"/>
  </mergeCells>
  <pageMargins left="0.6692913385826772" right="0.51181102362204722" top="0.6692913385826772" bottom="0.70866141732283472" header="0.39370078740157483" footer="0.35433070866141736"/>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FF0000"/>
    <pageSetUpPr fitToPage="1"/>
  </sheetPr>
  <dimension ref="A1:I99"/>
  <sheetViews>
    <sheetView showGridLines="0" zoomScaleNormal="100" workbookViewId="0"/>
  </sheetViews>
  <sheetFormatPr baseColWidth="10" defaultRowHeight="12.75" x14ac:dyDescent="0.2"/>
  <cols>
    <col min="1" max="1" width="2.42578125" style="93" customWidth="1"/>
    <col min="2" max="2" width="18.140625" style="93" customWidth="1"/>
    <col min="3" max="3" width="11.42578125" style="93"/>
    <col min="4" max="4" width="10.42578125" style="93" customWidth="1"/>
    <col min="5" max="7" width="11.42578125" style="93"/>
    <col min="8" max="8" width="12.85546875" style="93" customWidth="1"/>
    <col min="9" max="26" width="0" style="93" hidden="1" customWidth="1"/>
    <col min="27" max="16384" width="11.42578125" style="93"/>
  </cols>
  <sheetData>
    <row r="1" spans="1:9" ht="13.5" customHeight="1" x14ac:dyDescent="0.2">
      <c r="A1" s="427"/>
      <c r="B1" s="428"/>
      <c r="C1" s="428"/>
      <c r="D1" s="428"/>
      <c r="E1" s="428"/>
      <c r="F1" s="428"/>
      <c r="G1" s="428"/>
      <c r="H1" s="429"/>
      <c r="I1" s="94"/>
    </row>
    <row r="2" spans="1:9" ht="13.5" customHeight="1" x14ac:dyDescent="0.2">
      <c r="A2" s="430"/>
      <c r="B2" s="431"/>
      <c r="C2" s="431"/>
      <c r="D2" s="431"/>
      <c r="E2" s="431"/>
      <c r="F2" s="431"/>
      <c r="G2" s="431"/>
      <c r="H2" s="432"/>
      <c r="I2" s="94"/>
    </row>
    <row r="3" spans="1:9" ht="30" x14ac:dyDescent="0.4">
      <c r="A3" s="643" t="s">
        <v>105</v>
      </c>
      <c r="B3" s="644"/>
      <c r="C3" s="644"/>
      <c r="D3" s="644"/>
      <c r="E3" s="644"/>
      <c r="F3" s="644"/>
      <c r="G3" s="644"/>
      <c r="H3" s="645"/>
      <c r="I3" s="94"/>
    </row>
    <row r="4" spans="1:9" ht="13.5" customHeight="1" x14ac:dyDescent="0.4">
      <c r="A4" s="643"/>
      <c r="B4" s="644"/>
      <c r="C4" s="644"/>
      <c r="D4" s="644"/>
      <c r="E4" s="644"/>
      <c r="F4" s="644"/>
      <c r="G4" s="644"/>
      <c r="H4" s="645"/>
      <c r="I4" s="94"/>
    </row>
    <row r="5" spans="1:9" ht="13.5" customHeight="1" x14ac:dyDescent="0.2">
      <c r="A5" s="433"/>
      <c r="B5" s="434"/>
      <c r="C5" s="434"/>
      <c r="D5" s="434"/>
      <c r="E5" s="434"/>
      <c r="F5" s="434"/>
      <c r="G5" s="434"/>
      <c r="H5" s="435"/>
      <c r="I5" s="94"/>
    </row>
    <row r="6" spans="1:9" ht="14.25" x14ac:dyDescent="0.2">
      <c r="A6" s="205"/>
      <c r="B6" s="205"/>
      <c r="C6" s="205"/>
      <c r="D6" s="205"/>
      <c r="E6" s="205"/>
      <c r="F6" s="205"/>
      <c r="G6" s="205"/>
      <c r="H6" s="205"/>
      <c r="I6" s="8"/>
    </row>
    <row r="7" spans="1:9" ht="14.25" x14ac:dyDescent="0.2">
      <c r="A7" s="205"/>
      <c r="B7" s="205"/>
      <c r="C7" s="205"/>
      <c r="D7" s="205"/>
      <c r="E7" s="205"/>
      <c r="F7" s="205"/>
      <c r="G7" s="205"/>
      <c r="H7" s="205"/>
      <c r="I7" s="8"/>
    </row>
    <row r="8" spans="1:9" s="8" customFormat="1" ht="18" customHeight="1" x14ac:dyDescent="0.2">
      <c r="A8" s="639" t="s">
        <v>39</v>
      </c>
      <c r="B8" s="639"/>
      <c r="C8" s="637" t="str">
        <f>IF(GS_NAME&lt;&gt;"",GS_NAME,"")</f>
        <v/>
      </c>
      <c r="D8" s="637"/>
      <c r="E8" s="637"/>
      <c r="F8" s="205" t="s">
        <v>3</v>
      </c>
      <c r="G8" s="638" t="str">
        <f>IF(GS_VORNAME&lt;&gt;"",GS_VORNAME,"")</f>
        <v/>
      </c>
      <c r="H8" s="638"/>
    </row>
    <row r="9" spans="1:9" s="8" customFormat="1" ht="18" customHeight="1" x14ac:dyDescent="0.2">
      <c r="A9" s="639" t="s">
        <v>106</v>
      </c>
      <c r="B9" s="639"/>
      <c r="C9" s="638" t="str">
        <f>IF(GS_Adresse&lt;&gt;"",Gesuch!F7,"")</f>
        <v/>
      </c>
      <c r="D9" s="641"/>
      <c r="E9" s="641"/>
      <c r="F9" s="641"/>
      <c r="G9" s="641"/>
      <c r="H9" s="641"/>
    </row>
    <row r="10" spans="1:9" s="8" customFormat="1" ht="18" customHeight="1" x14ac:dyDescent="0.2">
      <c r="A10" s="639" t="s">
        <v>107</v>
      </c>
      <c r="B10" s="639"/>
      <c r="C10" s="638" t="str">
        <f>IF(GS_Ort&lt;&gt;"",GS_Ort,"")</f>
        <v/>
      </c>
      <c r="D10" s="641"/>
      <c r="E10" s="641"/>
      <c r="F10" s="641"/>
      <c r="G10" s="641"/>
      <c r="H10" s="641"/>
    </row>
    <row r="11" spans="1:9" s="8" customFormat="1" ht="18" customHeight="1" x14ac:dyDescent="0.2">
      <c r="A11" s="639" t="s">
        <v>108</v>
      </c>
      <c r="B11" s="639"/>
      <c r="C11" s="640" t="str">
        <f>IF(GS_GebDat&lt;&gt;"",GS_GebDat,"")</f>
        <v/>
      </c>
      <c r="D11" s="640"/>
      <c r="E11" s="95"/>
      <c r="F11" s="95"/>
      <c r="G11" s="95"/>
      <c r="H11" s="95"/>
    </row>
    <row r="12" spans="1:9" s="205" customFormat="1" ht="18" customHeight="1" x14ac:dyDescent="0.2">
      <c r="A12" s="347" t="s">
        <v>163</v>
      </c>
      <c r="B12" s="347"/>
      <c r="C12" s="642" t="str">
        <f>IF(GS_AHV&lt;&gt;"",GS_AHV,"")</f>
        <v/>
      </c>
      <c r="D12" s="642"/>
      <c r="E12" s="95"/>
      <c r="F12" s="95"/>
      <c r="G12" s="95"/>
      <c r="H12" s="95"/>
    </row>
    <row r="13" spans="1:9" s="8" customFormat="1" ht="14.25" x14ac:dyDescent="0.2">
      <c r="A13" s="205"/>
      <c r="B13" s="205"/>
      <c r="C13" s="205"/>
      <c r="D13" s="205"/>
      <c r="E13" s="205"/>
      <c r="F13" s="205"/>
      <c r="G13" s="205"/>
      <c r="H13" s="205"/>
    </row>
    <row r="14" spans="1:9" s="8" customFormat="1" ht="14.25" x14ac:dyDescent="0.2">
      <c r="A14" s="205"/>
      <c r="B14" s="205"/>
      <c r="C14" s="205"/>
      <c r="D14" s="205"/>
      <c r="E14" s="205"/>
      <c r="F14" s="205"/>
      <c r="G14" s="205"/>
      <c r="H14" s="205"/>
    </row>
    <row r="15" spans="1:9" s="8" customFormat="1" ht="14.25" x14ac:dyDescent="0.2">
      <c r="A15" s="205" t="s">
        <v>109</v>
      </c>
      <c r="B15" s="205"/>
      <c r="C15" s="205"/>
      <c r="D15" s="205"/>
      <c r="E15" s="205"/>
      <c r="F15" s="205"/>
      <c r="G15" s="205"/>
      <c r="H15" s="205"/>
    </row>
    <row r="16" spans="1:9" s="8" customFormat="1" ht="14.25" x14ac:dyDescent="0.2">
      <c r="A16" s="205"/>
      <c r="B16" s="205"/>
      <c r="C16" s="205"/>
      <c r="D16" s="205"/>
      <c r="E16" s="205"/>
      <c r="F16" s="205"/>
      <c r="G16" s="205"/>
      <c r="H16" s="205"/>
    </row>
    <row r="17" spans="1:8" s="8" customFormat="1" ht="9" customHeight="1" x14ac:dyDescent="0.2">
      <c r="A17" s="205"/>
      <c r="B17" s="205"/>
      <c r="C17" s="205"/>
      <c r="D17" s="205"/>
      <c r="E17" s="205"/>
      <c r="F17" s="205"/>
      <c r="G17" s="205"/>
      <c r="H17" s="205"/>
    </row>
    <row r="18" spans="1:8" s="8" customFormat="1" ht="18" customHeight="1" x14ac:dyDescent="0.25">
      <c r="A18" s="651" t="s">
        <v>110</v>
      </c>
      <c r="B18" s="651"/>
      <c r="C18" s="651"/>
      <c r="D18" s="651"/>
      <c r="E18" s="651"/>
      <c r="F18" s="651"/>
      <c r="G18" s="651"/>
      <c r="H18" s="649"/>
    </row>
    <row r="19" spans="1:8" s="8" customFormat="1" ht="14.25" x14ac:dyDescent="0.2">
      <c r="A19" s="205"/>
      <c r="B19" s="205"/>
      <c r="C19" s="205"/>
      <c r="D19" s="205"/>
      <c r="E19" s="205"/>
      <c r="F19" s="205"/>
      <c r="G19" s="205"/>
      <c r="H19" s="205"/>
    </row>
    <row r="20" spans="1:8" s="8" customFormat="1" ht="14.25" x14ac:dyDescent="0.2">
      <c r="A20" s="97" t="s">
        <v>111</v>
      </c>
      <c r="B20" s="205"/>
      <c r="C20" s="205"/>
      <c r="D20" s="205"/>
      <c r="E20" s="205"/>
      <c r="F20" s="205"/>
      <c r="G20" s="205"/>
      <c r="H20" s="205"/>
    </row>
    <row r="21" spans="1:8" s="8" customFormat="1" ht="14.25" x14ac:dyDescent="0.2">
      <c r="A21" s="205" t="s">
        <v>112</v>
      </c>
      <c r="B21" s="205"/>
      <c r="C21" s="205"/>
      <c r="D21" s="205"/>
      <c r="E21" s="205"/>
      <c r="F21" s="205"/>
      <c r="G21" s="205"/>
      <c r="H21" s="95"/>
    </row>
    <row r="22" spans="1:8" s="8" customFormat="1" ht="9.75" customHeight="1" x14ac:dyDescent="0.2">
      <c r="A22" s="205"/>
      <c r="B22" s="205"/>
      <c r="C22" s="205"/>
      <c r="D22" s="205"/>
      <c r="E22" s="205"/>
      <c r="F22" s="205"/>
      <c r="G22" s="205"/>
      <c r="H22" s="95"/>
    </row>
    <row r="23" spans="1:8" s="8" customFormat="1" ht="14.25" x14ac:dyDescent="0.2">
      <c r="A23" s="98" t="s">
        <v>113</v>
      </c>
      <c r="B23" s="648" t="s">
        <v>114</v>
      </c>
      <c r="C23" s="648"/>
      <c r="D23" s="648"/>
      <c r="E23" s="648"/>
      <c r="F23" s="648"/>
      <c r="G23" s="649"/>
      <c r="H23" s="649"/>
    </row>
    <row r="24" spans="1:8" s="8" customFormat="1" ht="9" customHeight="1" x14ac:dyDescent="0.2">
      <c r="A24" s="205"/>
      <c r="B24" s="205"/>
      <c r="C24" s="205"/>
      <c r="D24" s="205"/>
      <c r="E24" s="205"/>
      <c r="F24" s="205"/>
      <c r="G24" s="205"/>
      <c r="H24" s="205"/>
    </row>
    <row r="25" spans="1:8" s="8" customFormat="1" ht="14.25" x14ac:dyDescent="0.2">
      <c r="A25" s="98" t="s">
        <v>113</v>
      </c>
      <c r="B25" s="648"/>
      <c r="C25" s="648"/>
      <c r="D25" s="648"/>
      <c r="E25" s="648"/>
      <c r="F25" s="648"/>
      <c r="G25" s="649"/>
      <c r="H25" s="649"/>
    </row>
    <row r="26" spans="1:8" s="9" customFormat="1" ht="7.5" customHeight="1" x14ac:dyDescent="0.2">
      <c r="A26" s="99"/>
      <c r="B26" s="647"/>
      <c r="C26" s="647"/>
      <c r="D26" s="647"/>
      <c r="E26" s="647"/>
      <c r="F26" s="647"/>
      <c r="G26" s="347"/>
    </row>
    <row r="27" spans="1:8" s="8" customFormat="1" ht="14.25" x14ac:dyDescent="0.2">
      <c r="A27" s="98" t="s">
        <v>113</v>
      </c>
      <c r="B27" s="648"/>
      <c r="C27" s="648"/>
      <c r="D27" s="648"/>
      <c r="E27" s="648"/>
      <c r="F27" s="648"/>
      <c r="G27" s="649"/>
      <c r="H27" s="649"/>
    </row>
    <row r="28" spans="1:8" s="9" customFormat="1" ht="7.5" customHeight="1" x14ac:dyDescent="0.2">
      <c r="A28" s="99"/>
      <c r="B28" s="647"/>
      <c r="C28" s="647"/>
      <c r="D28" s="647"/>
      <c r="E28" s="647"/>
      <c r="F28" s="647"/>
      <c r="G28" s="347"/>
    </row>
    <row r="29" spans="1:8" s="8" customFormat="1" ht="14.25" x14ac:dyDescent="0.2">
      <c r="A29" s="98" t="s">
        <v>113</v>
      </c>
      <c r="B29" s="648"/>
      <c r="C29" s="648"/>
      <c r="D29" s="648"/>
      <c r="E29" s="648"/>
      <c r="F29" s="648"/>
      <c r="G29" s="650"/>
      <c r="H29" s="649"/>
    </row>
    <row r="30" spans="1:8" s="9" customFormat="1" ht="9.75" customHeight="1" x14ac:dyDescent="0.2">
      <c r="A30" s="99"/>
      <c r="B30" s="647"/>
      <c r="C30" s="647"/>
      <c r="D30" s="647"/>
      <c r="E30" s="647"/>
      <c r="F30" s="647"/>
      <c r="G30" s="347"/>
    </row>
    <row r="31" spans="1:8" s="9" customFormat="1" ht="14.25" customHeight="1" x14ac:dyDescent="0.2">
      <c r="A31" s="99"/>
      <c r="B31" s="346"/>
      <c r="C31" s="346"/>
      <c r="D31" s="346"/>
      <c r="E31" s="346"/>
      <c r="F31" s="346"/>
      <c r="G31" s="347"/>
    </row>
    <row r="32" spans="1:8" s="8" customFormat="1" ht="14.25" customHeight="1" x14ac:dyDescent="0.2">
      <c r="A32" s="205" t="s">
        <v>115</v>
      </c>
      <c r="B32" s="205"/>
      <c r="C32" s="205"/>
      <c r="D32" s="205"/>
      <c r="E32" s="205"/>
      <c r="F32" s="205"/>
      <c r="G32" s="205"/>
      <c r="H32" s="205"/>
    </row>
    <row r="33" spans="1:8" s="8" customFormat="1" ht="14.25" x14ac:dyDescent="0.2">
      <c r="A33" s="205"/>
      <c r="B33" s="205"/>
      <c r="C33" s="205"/>
      <c r="D33" s="205"/>
      <c r="E33" s="205"/>
      <c r="F33" s="205"/>
      <c r="G33" s="205"/>
      <c r="H33" s="205"/>
    </row>
    <row r="34" spans="1:8" ht="14.25" x14ac:dyDescent="0.2">
      <c r="A34" s="205"/>
      <c r="B34" s="205"/>
    </row>
    <row r="35" spans="1:8" s="8" customFormat="1" ht="14.25" customHeight="1" x14ac:dyDescent="0.2">
      <c r="A35" s="205" t="s">
        <v>116</v>
      </c>
      <c r="B35" s="205"/>
      <c r="C35" s="646" t="str">
        <f ca="1">Gesuch!A103&amp;", "&amp;TEXT(Gesuch!T103,"TT.MM.JJJJJ")</f>
        <v>, 05.12.2024</v>
      </c>
      <c r="D35" s="646"/>
      <c r="E35" s="646"/>
      <c r="F35" s="646"/>
      <c r="G35" s="95"/>
      <c r="H35" s="205"/>
    </row>
    <row r="36" spans="1:8" s="8" customFormat="1" ht="14.25" x14ac:dyDescent="0.2">
      <c r="A36" s="205"/>
      <c r="B36" s="205"/>
      <c r="C36" s="100"/>
      <c r="D36" s="346"/>
      <c r="E36" s="346"/>
      <c r="F36" s="346"/>
      <c r="G36" s="95"/>
      <c r="H36" s="205"/>
    </row>
    <row r="37" spans="1:8" s="8" customFormat="1" ht="14.25" x14ac:dyDescent="0.2">
      <c r="A37" s="205"/>
      <c r="B37" s="205"/>
      <c r="C37" s="100"/>
      <c r="D37" s="346"/>
      <c r="E37" s="346"/>
      <c r="F37" s="346"/>
      <c r="G37" s="95"/>
      <c r="H37" s="205"/>
    </row>
    <row r="38" spans="1:8" s="8" customFormat="1" ht="14.25" x14ac:dyDescent="0.2">
      <c r="A38" s="205"/>
      <c r="B38" s="205"/>
      <c r="C38" s="205"/>
      <c r="D38" s="205"/>
      <c r="E38" s="205"/>
      <c r="F38" s="205"/>
      <c r="G38" s="205"/>
      <c r="H38" s="95"/>
    </row>
    <row r="39" spans="1:8" s="8" customFormat="1" ht="14.25" x14ac:dyDescent="0.2">
      <c r="A39" s="205"/>
      <c r="B39" s="205"/>
      <c r="C39" s="205"/>
      <c r="D39" s="205"/>
      <c r="E39" s="205"/>
      <c r="F39" s="205"/>
      <c r="G39" s="205"/>
      <c r="H39" s="205"/>
    </row>
    <row r="40" spans="1:8" s="8" customFormat="1" ht="14.25" x14ac:dyDescent="0.2">
      <c r="A40" s="205" t="s">
        <v>104</v>
      </c>
      <c r="B40" s="205"/>
      <c r="C40" s="638" t="str">
        <f>SUBSTITUTE(GS_NAME &amp; " " &amp; GS_VORNAME,"&lt;", "")</f>
        <v xml:space="preserve"> </v>
      </c>
      <c r="D40" s="638"/>
      <c r="E40" s="638"/>
      <c r="F40" s="638"/>
      <c r="G40" s="95"/>
      <c r="H40" s="205"/>
    </row>
    <row r="41" spans="1:8" s="8" customFormat="1" ht="14.25" hidden="1" x14ac:dyDescent="0.2">
      <c r="A41" s="205"/>
      <c r="B41" s="205"/>
      <c r="C41" s="101"/>
      <c r="D41" s="205"/>
      <c r="E41" s="205"/>
      <c r="F41" s="205"/>
      <c r="G41" s="205"/>
      <c r="H41" s="95"/>
    </row>
    <row r="42" spans="1:8" s="8" customFormat="1" ht="14.25" hidden="1" x14ac:dyDescent="0.2">
      <c r="C42" s="101"/>
      <c r="H42" s="95"/>
    </row>
    <row r="43" spans="1:8" s="8" customFormat="1" ht="14.25" hidden="1" x14ac:dyDescent="0.2">
      <c r="C43" s="101"/>
      <c r="H43" s="95"/>
    </row>
    <row r="44" spans="1:8" s="8" customFormat="1" ht="14.25" hidden="1" x14ac:dyDescent="0.2">
      <c r="C44" s="101"/>
      <c r="H44" s="95"/>
    </row>
    <row r="45" spans="1:8" s="8" customFormat="1" ht="14.25" hidden="1" x14ac:dyDescent="0.2">
      <c r="C45" s="101"/>
      <c r="H45" s="95"/>
    </row>
    <row r="46" spans="1:8" s="8" customFormat="1" ht="14.25" hidden="1" x14ac:dyDescent="0.2">
      <c r="C46" s="101"/>
      <c r="H46" s="95"/>
    </row>
    <row r="47" spans="1:8" s="8" customFormat="1" ht="14.25" hidden="1" x14ac:dyDescent="0.2">
      <c r="C47" s="101"/>
      <c r="H47" s="95"/>
    </row>
    <row r="48" spans="1:8" s="8" customFormat="1" ht="14.25" hidden="1" x14ac:dyDescent="0.2">
      <c r="C48" s="101"/>
      <c r="H48" s="95"/>
    </row>
    <row r="49" spans="1:8" s="8" customFormat="1" ht="14.25" hidden="1" x14ac:dyDescent="0.2">
      <c r="C49" s="101"/>
      <c r="H49" s="95"/>
    </row>
    <row r="50" spans="1:8" s="8" customFormat="1" ht="14.25" hidden="1" x14ac:dyDescent="0.2">
      <c r="C50" s="101"/>
      <c r="H50" s="95"/>
    </row>
    <row r="51" spans="1:8" s="8" customFormat="1" ht="14.25" hidden="1" x14ac:dyDescent="0.2">
      <c r="C51" s="101"/>
      <c r="H51" s="95"/>
    </row>
    <row r="52" spans="1:8" s="8" customFormat="1" ht="14.25" hidden="1" x14ac:dyDescent="0.2">
      <c r="C52" s="101"/>
      <c r="H52" s="95"/>
    </row>
    <row r="53" spans="1:8" s="8" customFormat="1" ht="14.25" hidden="1" x14ac:dyDescent="0.2">
      <c r="C53" s="101"/>
      <c r="H53" s="95"/>
    </row>
    <row r="54" spans="1:8" s="8" customFormat="1" ht="14.25" hidden="1" x14ac:dyDescent="0.2">
      <c r="C54" s="101"/>
      <c r="H54" s="95"/>
    </row>
    <row r="55" spans="1:8" s="8" customFormat="1" ht="14.25" hidden="1" x14ac:dyDescent="0.2">
      <c r="C55" s="101"/>
      <c r="H55" s="95"/>
    </row>
    <row r="56" spans="1:8" s="8" customFormat="1" ht="14.25" hidden="1" x14ac:dyDescent="0.2">
      <c r="C56" s="101"/>
      <c r="H56" s="95"/>
    </row>
    <row r="57" spans="1:8" ht="14.25" hidden="1" x14ac:dyDescent="0.2">
      <c r="A57" s="8"/>
      <c r="B57" s="8"/>
      <c r="C57" s="101"/>
      <c r="D57" s="8"/>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C12:D12"/>
    <mergeCell ref="A3:H3"/>
    <mergeCell ref="C35:F35"/>
    <mergeCell ref="C40:F40"/>
    <mergeCell ref="B26:F26"/>
    <mergeCell ref="B27:H27"/>
    <mergeCell ref="B28:F28"/>
    <mergeCell ref="B29:H29"/>
    <mergeCell ref="B30:F30"/>
    <mergeCell ref="A18:H18"/>
    <mergeCell ref="B23:H23"/>
    <mergeCell ref="B25:H25"/>
    <mergeCell ref="A4:H4"/>
    <mergeCell ref="A8:B8"/>
    <mergeCell ref="A9:B9"/>
    <mergeCell ref="C9:H9"/>
    <mergeCell ref="C8:E8"/>
    <mergeCell ref="G8:H8"/>
    <mergeCell ref="A11:B11"/>
    <mergeCell ref="C11:D11"/>
    <mergeCell ref="A10:B10"/>
    <mergeCell ref="C10:H10"/>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99"/>
  <sheetViews>
    <sheetView showGridLines="0" zoomScaleNormal="100" workbookViewId="0"/>
  </sheetViews>
  <sheetFormatPr baseColWidth="10" defaultRowHeight="12.75" x14ac:dyDescent="0.2"/>
  <cols>
    <col min="1" max="1" width="2.42578125" style="93" customWidth="1"/>
    <col min="2" max="2" width="18.140625" style="93" customWidth="1"/>
    <col min="3" max="3" width="11.42578125" style="93"/>
    <col min="4" max="4" width="10.42578125" style="93" customWidth="1"/>
    <col min="5" max="7" width="11.42578125" style="93"/>
    <col min="8" max="8" width="12.85546875" style="93" customWidth="1"/>
    <col min="9" max="26" width="0" style="93" hidden="1" customWidth="1"/>
    <col min="27" max="16384" width="11.42578125" style="93"/>
  </cols>
  <sheetData>
    <row r="1" spans="1:9" ht="13.5" customHeight="1" x14ac:dyDescent="0.2">
      <c r="A1" s="427"/>
      <c r="B1" s="428"/>
      <c r="C1" s="428"/>
      <c r="D1" s="428"/>
      <c r="E1" s="428"/>
      <c r="F1" s="428"/>
      <c r="G1" s="428"/>
      <c r="H1" s="429"/>
      <c r="I1" s="94"/>
    </row>
    <row r="2" spans="1:9" ht="13.5" customHeight="1" x14ac:dyDescent="0.2">
      <c r="A2" s="430"/>
      <c r="B2" s="431"/>
      <c r="C2" s="431"/>
      <c r="D2" s="431"/>
      <c r="E2" s="431"/>
      <c r="F2" s="431"/>
      <c r="G2" s="431"/>
      <c r="H2" s="432"/>
      <c r="I2" s="94"/>
    </row>
    <row r="3" spans="1:9" ht="30" x14ac:dyDescent="0.4">
      <c r="A3" s="643" t="s">
        <v>105</v>
      </c>
      <c r="B3" s="644"/>
      <c r="C3" s="644"/>
      <c r="D3" s="644"/>
      <c r="E3" s="644"/>
      <c r="F3" s="644"/>
      <c r="G3" s="644"/>
      <c r="H3" s="645"/>
      <c r="I3" s="94"/>
    </row>
    <row r="4" spans="1:9" ht="13.5" customHeight="1" x14ac:dyDescent="0.4">
      <c r="A4" s="643"/>
      <c r="B4" s="644"/>
      <c r="C4" s="644"/>
      <c r="D4" s="644"/>
      <c r="E4" s="644"/>
      <c r="F4" s="644"/>
      <c r="G4" s="644"/>
      <c r="H4" s="645"/>
      <c r="I4" s="94"/>
    </row>
    <row r="5" spans="1:9" ht="13.5" customHeight="1" x14ac:dyDescent="0.2">
      <c r="A5" s="433"/>
      <c r="B5" s="434"/>
      <c r="C5" s="434"/>
      <c r="D5" s="434"/>
      <c r="E5" s="434"/>
      <c r="F5" s="434"/>
      <c r="G5" s="434"/>
      <c r="H5" s="435"/>
      <c r="I5" s="94"/>
    </row>
    <row r="6" spans="1:9" ht="14.25" x14ac:dyDescent="0.2">
      <c r="A6" s="205"/>
      <c r="B6" s="205"/>
      <c r="C6" s="205"/>
      <c r="D6" s="205"/>
      <c r="E6" s="205"/>
      <c r="F6" s="205"/>
      <c r="G6" s="205"/>
      <c r="H6" s="205"/>
      <c r="I6" s="205"/>
    </row>
    <row r="7" spans="1:9" ht="14.25" x14ac:dyDescent="0.2">
      <c r="A7" s="205"/>
      <c r="B7" s="205"/>
      <c r="C7" s="205"/>
      <c r="D7" s="205"/>
      <c r="E7" s="205"/>
      <c r="F7" s="205"/>
      <c r="G7" s="205"/>
      <c r="H7" s="205"/>
      <c r="I7" s="205"/>
    </row>
    <row r="8" spans="1:9" s="205" customFormat="1" ht="18" customHeight="1" x14ac:dyDescent="0.2">
      <c r="A8" s="639" t="s">
        <v>39</v>
      </c>
      <c r="B8" s="639"/>
      <c r="C8" s="637" t="str">
        <f>IF(GS_ZivHeiName&lt;&gt;"",Gesuch!F7,"")</f>
        <v/>
      </c>
      <c r="D8" s="637"/>
      <c r="E8" s="637"/>
      <c r="F8" s="205" t="s">
        <v>3</v>
      </c>
      <c r="G8" s="638" t="str">
        <f>IF(GS_ZivHeiVorname&lt;&gt;"",Gesuch!F7,"")</f>
        <v/>
      </c>
      <c r="H8" s="638"/>
    </row>
    <row r="9" spans="1:9" s="205" customFormat="1" ht="18" customHeight="1" x14ac:dyDescent="0.2">
      <c r="A9" s="639" t="s">
        <v>106</v>
      </c>
      <c r="B9" s="639"/>
      <c r="C9" s="638" t="str">
        <f>IF(GS_Adresse&lt;&gt;"",Gesuch!F7,"")</f>
        <v/>
      </c>
      <c r="D9" s="641"/>
      <c r="E9" s="641"/>
      <c r="F9" s="641"/>
      <c r="G9" s="641"/>
      <c r="H9" s="641"/>
    </row>
    <row r="10" spans="1:9" s="205" customFormat="1" ht="18" customHeight="1" x14ac:dyDescent="0.2">
      <c r="A10" s="639" t="s">
        <v>107</v>
      </c>
      <c r="B10" s="639"/>
      <c r="C10" s="638" t="str">
        <f>IF(GS_Ort&lt;&gt;"",GS_Ort,"")</f>
        <v/>
      </c>
      <c r="D10" s="641"/>
      <c r="E10" s="641"/>
      <c r="F10" s="641"/>
      <c r="G10" s="641"/>
      <c r="H10" s="641"/>
    </row>
    <row r="11" spans="1:9" s="205" customFormat="1" ht="18" customHeight="1" x14ac:dyDescent="0.2">
      <c r="A11" s="639" t="s">
        <v>108</v>
      </c>
      <c r="B11" s="639"/>
      <c r="C11" s="640" t="str">
        <f>IF(GS_ZivHeiGebDat&lt;&gt;"",GS_ZivHeiGebDat,"")</f>
        <v/>
      </c>
      <c r="D11" s="640"/>
      <c r="E11" s="95"/>
      <c r="F11" s="95"/>
      <c r="G11" s="95"/>
      <c r="H11" s="95"/>
    </row>
    <row r="12" spans="1:9" s="205" customFormat="1" ht="18" customHeight="1" x14ac:dyDescent="0.2">
      <c r="A12" s="363" t="s">
        <v>163</v>
      </c>
      <c r="B12" s="363"/>
      <c r="C12" s="642" t="str">
        <f>IF(GS_ZivGesAHV&lt;&gt;"",GS_ZivGesAHV,"")</f>
        <v/>
      </c>
      <c r="D12" s="642"/>
      <c r="E12" s="95"/>
      <c r="F12" s="95"/>
      <c r="G12" s="95"/>
      <c r="H12" s="95"/>
    </row>
    <row r="13" spans="1:9" s="205" customFormat="1" ht="14.25" x14ac:dyDescent="0.2"/>
    <row r="14" spans="1:9" s="205" customFormat="1" ht="14.25" x14ac:dyDescent="0.2"/>
    <row r="15" spans="1:9" s="205" customFormat="1" ht="14.25" x14ac:dyDescent="0.2">
      <c r="A15" s="205" t="s">
        <v>109</v>
      </c>
    </row>
    <row r="16" spans="1:9" s="205" customFormat="1" ht="14.25" x14ac:dyDescent="0.2"/>
    <row r="17" spans="1:8" s="205" customFormat="1" ht="9" customHeight="1" x14ac:dyDescent="0.2"/>
    <row r="18" spans="1:8" s="205" customFormat="1" ht="18" customHeight="1" x14ac:dyDescent="0.25">
      <c r="A18" s="651" t="s">
        <v>110</v>
      </c>
      <c r="B18" s="651"/>
      <c r="C18" s="651"/>
      <c r="D18" s="651"/>
      <c r="E18" s="651"/>
      <c r="F18" s="651"/>
      <c r="G18" s="651"/>
      <c r="H18" s="649"/>
    </row>
    <row r="19" spans="1:8" s="205" customFormat="1" ht="14.25" x14ac:dyDescent="0.2"/>
    <row r="20" spans="1:8" s="205" customFormat="1" ht="14.25" x14ac:dyDescent="0.2">
      <c r="A20" s="97" t="s">
        <v>111</v>
      </c>
    </row>
    <row r="21" spans="1:8" s="205" customFormat="1" ht="14.25" x14ac:dyDescent="0.2">
      <c r="A21" s="205" t="s">
        <v>112</v>
      </c>
      <c r="H21" s="95"/>
    </row>
    <row r="22" spans="1:8" s="205" customFormat="1" ht="9.75" customHeight="1" x14ac:dyDescent="0.2">
      <c r="H22" s="95"/>
    </row>
    <row r="23" spans="1:8" s="205" customFormat="1" ht="14.25" x14ac:dyDescent="0.2">
      <c r="A23" s="98" t="s">
        <v>113</v>
      </c>
      <c r="B23" s="648" t="s">
        <v>114</v>
      </c>
      <c r="C23" s="648"/>
      <c r="D23" s="648"/>
      <c r="E23" s="648"/>
      <c r="F23" s="648"/>
      <c r="G23" s="649"/>
      <c r="H23" s="649"/>
    </row>
    <row r="24" spans="1:8" s="205" customFormat="1" ht="9" customHeight="1" x14ac:dyDescent="0.2"/>
    <row r="25" spans="1:8" s="205" customFormat="1" ht="14.25" x14ac:dyDescent="0.2">
      <c r="A25" s="98" t="s">
        <v>113</v>
      </c>
      <c r="B25" s="648"/>
      <c r="C25" s="648"/>
      <c r="D25" s="648"/>
      <c r="E25" s="648"/>
      <c r="F25" s="648"/>
      <c r="G25" s="649"/>
      <c r="H25" s="649"/>
    </row>
    <row r="26" spans="1:8" s="9" customFormat="1" ht="7.5" customHeight="1" x14ac:dyDescent="0.2">
      <c r="A26" s="99"/>
      <c r="B26" s="647"/>
      <c r="C26" s="647"/>
      <c r="D26" s="647"/>
      <c r="E26" s="647"/>
      <c r="F26" s="647"/>
      <c r="G26" s="363"/>
    </row>
    <row r="27" spans="1:8" s="205" customFormat="1" ht="14.25" x14ac:dyDescent="0.2">
      <c r="A27" s="98" t="s">
        <v>113</v>
      </c>
      <c r="B27" s="648"/>
      <c r="C27" s="648"/>
      <c r="D27" s="648"/>
      <c r="E27" s="648"/>
      <c r="F27" s="648"/>
      <c r="G27" s="649"/>
      <c r="H27" s="649"/>
    </row>
    <row r="28" spans="1:8" s="9" customFormat="1" ht="7.5" customHeight="1" x14ac:dyDescent="0.2">
      <c r="A28" s="99"/>
      <c r="B28" s="647"/>
      <c r="C28" s="647"/>
      <c r="D28" s="647"/>
      <c r="E28" s="647"/>
      <c r="F28" s="647"/>
      <c r="G28" s="363"/>
    </row>
    <row r="29" spans="1:8" s="205" customFormat="1" ht="14.25" x14ac:dyDescent="0.2">
      <c r="A29" s="98" t="s">
        <v>113</v>
      </c>
      <c r="B29" s="648"/>
      <c r="C29" s="648"/>
      <c r="D29" s="648"/>
      <c r="E29" s="648"/>
      <c r="F29" s="648"/>
      <c r="G29" s="650"/>
      <c r="H29" s="649"/>
    </row>
    <row r="30" spans="1:8" s="9" customFormat="1" ht="9.75" customHeight="1" x14ac:dyDescent="0.2">
      <c r="A30" s="99"/>
      <c r="B30" s="647"/>
      <c r="C30" s="647"/>
      <c r="D30" s="647"/>
      <c r="E30" s="647"/>
      <c r="F30" s="647"/>
      <c r="G30" s="363"/>
    </row>
    <row r="31" spans="1:8" s="9" customFormat="1" ht="14.25" customHeight="1" x14ac:dyDescent="0.2">
      <c r="A31" s="99"/>
      <c r="B31" s="362"/>
      <c r="C31" s="362"/>
      <c r="D31" s="362"/>
      <c r="E31" s="362"/>
      <c r="F31" s="362"/>
      <c r="G31" s="363"/>
    </row>
    <row r="32" spans="1:8" s="205" customFormat="1" ht="14.25" customHeight="1" x14ac:dyDescent="0.2">
      <c r="A32" s="205" t="s">
        <v>115</v>
      </c>
    </row>
    <row r="33" spans="1:8" s="205" customFormat="1" ht="14.25" x14ac:dyDescent="0.2"/>
    <row r="34" spans="1:8" ht="14.25" x14ac:dyDescent="0.2">
      <c r="A34" s="205"/>
      <c r="B34" s="205"/>
    </row>
    <row r="35" spans="1:8" s="205" customFormat="1" ht="14.25" customHeight="1" x14ac:dyDescent="0.2">
      <c r="A35" s="205" t="s">
        <v>116</v>
      </c>
      <c r="C35" s="646" t="str">
        <f ca="1">Gesuch!A103&amp;", "&amp;TEXT(Gesuch!T103,"TT.MM.JJJJJ")</f>
        <v>, 05.12.2024</v>
      </c>
      <c r="D35" s="646"/>
      <c r="E35" s="646"/>
      <c r="F35" s="646"/>
      <c r="G35" s="95"/>
    </row>
    <row r="36" spans="1:8" s="205" customFormat="1" ht="14.25" x14ac:dyDescent="0.2">
      <c r="C36" s="100"/>
      <c r="D36" s="362"/>
      <c r="E36" s="362"/>
      <c r="F36" s="362"/>
      <c r="G36" s="95"/>
    </row>
    <row r="37" spans="1:8" s="205" customFormat="1" ht="14.25" x14ac:dyDescent="0.2">
      <c r="C37" s="100"/>
      <c r="D37" s="362"/>
      <c r="E37" s="362"/>
      <c r="F37" s="362"/>
      <c r="G37" s="95"/>
    </row>
    <row r="38" spans="1:8" s="205" customFormat="1" ht="14.25" x14ac:dyDescent="0.2">
      <c r="H38" s="95"/>
    </row>
    <row r="39" spans="1:8" s="205" customFormat="1" ht="14.25" x14ac:dyDescent="0.2"/>
    <row r="40" spans="1:8" s="205" customFormat="1" ht="14.25" x14ac:dyDescent="0.2">
      <c r="A40" s="205" t="s">
        <v>104</v>
      </c>
      <c r="C40" s="638" t="str">
        <f>SUBSTITUTE(GS_ZivHeiName &amp; " " &amp; GS_ZivHeiVorname,"&lt;", "")</f>
        <v xml:space="preserve"> </v>
      </c>
      <c r="D40" s="638"/>
      <c r="E40" s="638"/>
      <c r="F40" s="638"/>
      <c r="G40" s="95"/>
    </row>
    <row r="41" spans="1:8" s="205" customFormat="1" ht="14.25" hidden="1" x14ac:dyDescent="0.2">
      <c r="C41" s="101"/>
      <c r="H41" s="95"/>
    </row>
    <row r="42" spans="1:8" s="205" customFormat="1" ht="14.25" hidden="1" x14ac:dyDescent="0.2">
      <c r="C42" s="101"/>
      <c r="H42" s="95"/>
    </row>
    <row r="43" spans="1:8" s="205" customFormat="1" ht="14.25" hidden="1" x14ac:dyDescent="0.2">
      <c r="C43" s="101"/>
      <c r="H43" s="95"/>
    </row>
    <row r="44" spans="1:8" s="205" customFormat="1" ht="14.25" hidden="1" x14ac:dyDescent="0.2">
      <c r="C44" s="101"/>
      <c r="H44" s="95"/>
    </row>
    <row r="45" spans="1:8" s="205" customFormat="1" ht="14.25" hidden="1" x14ac:dyDescent="0.2">
      <c r="C45" s="101"/>
      <c r="H45" s="95"/>
    </row>
    <row r="46" spans="1:8" s="205" customFormat="1" ht="14.25" hidden="1" x14ac:dyDescent="0.2">
      <c r="C46" s="101"/>
      <c r="H46" s="95"/>
    </row>
    <row r="47" spans="1:8" s="205" customFormat="1" ht="14.25" hidden="1" x14ac:dyDescent="0.2">
      <c r="C47" s="101"/>
      <c r="H47" s="95"/>
    </row>
    <row r="48" spans="1:8" s="205" customFormat="1" ht="14.25" hidden="1" x14ac:dyDescent="0.2">
      <c r="C48" s="101"/>
      <c r="H48" s="95"/>
    </row>
    <row r="49" spans="1:8" s="205" customFormat="1" ht="14.25" hidden="1" x14ac:dyDescent="0.2">
      <c r="C49" s="101"/>
      <c r="H49" s="95"/>
    </row>
    <row r="50" spans="1:8" s="205" customFormat="1" ht="14.25" hidden="1" x14ac:dyDescent="0.2">
      <c r="C50" s="101"/>
      <c r="H50" s="95"/>
    </row>
    <row r="51" spans="1:8" s="205" customFormat="1" ht="14.25" hidden="1" x14ac:dyDescent="0.2">
      <c r="C51" s="101"/>
      <c r="H51" s="95"/>
    </row>
    <row r="52" spans="1:8" s="205" customFormat="1" ht="14.25" hidden="1" x14ac:dyDescent="0.2">
      <c r="C52" s="101"/>
      <c r="H52" s="95"/>
    </row>
    <row r="53" spans="1:8" s="205" customFormat="1" ht="14.25" hidden="1" x14ac:dyDescent="0.2">
      <c r="C53" s="101"/>
      <c r="H53" s="95"/>
    </row>
    <row r="54" spans="1:8" s="205" customFormat="1" ht="14.25" hidden="1" x14ac:dyDescent="0.2">
      <c r="C54" s="101"/>
      <c r="H54" s="95"/>
    </row>
    <row r="55" spans="1:8" s="205" customFormat="1" ht="14.25" hidden="1" x14ac:dyDescent="0.2">
      <c r="C55" s="101"/>
      <c r="H55" s="95"/>
    </row>
    <row r="56" spans="1:8" s="205" customFormat="1" ht="14.25" hidden="1" x14ac:dyDescent="0.2">
      <c r="C56" s="101"/>
      <c r="H56" s="95"/>
    </row>
    <row r="57" spans="1:8" ht="14.25" hidden="1" x14ac:dyDescent="0.2">
      <c r="A57" s="205"/>
      <c r="B57" s="205"/>
      <c r="C57" s="101"/>
      <c r="D57" s="205"/>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A3:H3"/>
    <mergeCell ref="C35:F35"/>
    <mergeCell ref="C40:F40"/>
    <mergeCell ref="B25:H25"/>
    <mergeCell ref="B26:F26"/>
    <mergeCell ref="B27:H27"/>
    <mergeCell ref="B28:F28"/>
    <mergeCell ref="B29:H29"/>
    <mergeCell ref="B30:F30"/>
    <mergeCell ref="B23:H23"/>
    <mergeCell ref="A4:H4"/>
    <mergeCell ref="A8:B8"/>
    <mergeCell ref="C8:E8"/>
    <mergeCell ref="G8:H8"/>
    <mergeCell ref="A9:B9"/>
    <mergeCell ref="C9:H9"/>
    <mergeCell ref="A10:B10"/>
    <mergeCell ref="C10:H10"/>
    <mergeCell ref="A11:B11"/>
    <mergeCell ref="C11:D11"/>
    <mergeCell ref="A18:H18"/>
    <mergeCell ref="C12:D12"/>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99"/>
  <sheetViews>
    <sheetView showGridLines="0" zoomScaleNormal="100" workbookViewId="0"/>
  </sheetViews>
  <sheetFormatPr baseColWidth="10" defaultRowHeight="12.75" x14ac:dyDescent="0.2"/>
  <cols>
    <col min="1" max="1" width="2.42578125" style="93" customWidth="1"/>
    <col min="2" max="2" width="18.140625" style="93" customWidth="1"/>
    <col min="3" max="3" width="11.42578125" style="93"/>
    <col min="4" max="4" width="10.42578125" style="93" customWidth="1"/>
    <col min="5" max="7" width="11.42578125" style="93"/>
    <col min="8" max="8" width="12.85546875" style="93" customWidth="1"/>
    <col min="9" max="26" width="0" style="93" hidden="1" customWidth="1"/>
    <col min="27" max="16384" width="11.42578125" style="93"/>
  </cols>
  <sheetData>
    <row r="1" spans="1:9" ht="13.5" customHeight="1" x14ac:dyDescent="0.2">
      <c r="A1" s="427"/>
      <c r="B1" s="428"/>
      <c r="C1" s="428"/>
      <c r="D1" s="428"/>
      <c r="E1" s="428"/>
      <c r="F1" s="428"/>
      <c r="G1" s="428"/>
      <c r="H1" s="429"/>
      <c r="I1" s="94"/>
    </row>
    <row r="2" spans="1:9" ht="13.5" customHeight="1" x14ac:dyDescent="0.2">
      <c r="A2" s="430"/>
      <c r="B2" s="431"/>
      <c r="C2" s="431"/>
      <c r="D2" s="431"/>
      <c r="E2" s="431"/>
      <c r="F2" s="431"/>
      <c r="G2" s="431"/>
      <c r="H2" s="432"/>
      <c r="I2" s="94"/>
    </row>
    <row r="3" spans="1:9" ht="30" x14ac:dyDescent="0.4">
      <c r="A3" s="643" t="s">
        <v>105</v>
      </c>
      <c r="B3" s="644"/>
      <c r="C3" s="644"/>
      <c r="D3" s="644"/>
      <c r="E3" s="644"/>
      <c r="F3" s="644"/>
      <c r="G3" s="644"/>
      <c r="H3" s="645"/>
      <c r="I3" s="94"/>
    </row>
    <row r="4" spans="1:9" ht="13.5" customHeight="1" x14ac:dyDescent="0.4">
      <c r="A4" s="643"/>
      <c r="B4" s="644"/>
      <c r="C4" s="644"/>
      <c r="D4" s="644"/>
      <c r="E4" s="644"/>
      <c r="F4" s="644"/>
      <c r="G4" s="644"/>
      <c r="H4" s="645"/>
      <c r="I4" s="94"/>
    </row>
    <row r="5" spans="1:9" ht="13.5" customHeight="1" x14ac:dyDescent="0.2">
      <c r="A5" s="433"/>
      <c r="B5" s="434"/>
      <c r="C5" s="434"/>
      <c r="D5" s="434"/>
      <c r="E5" s="434"/>
      <c r="F5" s="434"/>
      <c r="G5" s="434"/>
      <c r="H5" s="435"/>
      <c r="I5" s="94"/>
    </row>
    <row r="6" spans="1:9" ht="14.25" x14ac:dyDescent="0.2">
      <c r="A6" s="205"/>
      <c r="B6" s="205"/>
      <c r="C6" s="205"/>
      <c r="D6" s="205"/>
      <c r="E6" s="205"/>
      <c r="F6" s="205"/>
      <c r="G6" s="205"/>
      <c r="H6" s="205"/>
      <c r="I6" s="205"/>
    </row>
    <row r="7" spans="1:9" ht="14.25" x14ac:dyDescent="0.2">
      <c r="A7" s="205"/>
      <c r="B7" s="205"/>
      <c r="C7" s="205"/>
      <c r="D7" s="205"/>
      <c r="E7" s="205"/>
      <c r="F7" s="205"/>
      <c r="G7" s="205"/>
      <c r="H7" s="205"/>
      <c r="I7" s="205"/>
    </row>
    <row r="8" spans="1:9" s="205" customFormat="1" ht="18" customHeight="1" x14ac:dyDescent="0.2">
      <c r="A8" s="639" t="s">
        <v>39</v>
      </c>
      <c r="B8" s="639"/>
      <c r="C8" s="637" t="str">
        <f>IF(GS_NAME&lt;&gt;"",GS_NAME,"")</f>
        <v/>
      </c>
      <c r="D8" s="637"/>
      <c r="E8" s="637"/>
      <c r="F8" s="205" t="s">
        <v>3</v>
      </c>
      <c r="G8" s="638" t="str">
        <f>IF(GS_VORNAME&lt;&gt;"",GS_VORNAME,"")</f>
        <v/>
      </c>
      <c r="H8" s="638"/>
    </row>
    <row r="9" spans="1:9" s="205" customFormat="1" ht="18" customHeight="1" x14ac:dyDescent="0.2">
      <c r="A9" s="639" t="s">
        <v>106</v>
      </c>
      <c r="B9" s="639"/>
      <c r="C9" s="638" t="str">
        <f>IF(GS_Adresse&lt;&gt;"",Gesuch!F7,"")</f>
        <v/>
      </c>
      <c r="D9" s="641"/>
      <c r="E9" s="641"/>
      <c r="F9" s="641"/>
      <c r="G9" s="641"/>
      <c r="H9" s="641"/>
    </row>
    <row r="10" spans="1:9" s="205" customFormat="1" ht="18" customHeight="1" x14ac:dyDescent="0.2">
      <c r="A10" s="639" t="s">
        <v>107</v>
      </c>
      <c r="B10" s="639"/>
      <c r="C10" s="638" t="str">
        <f>IF(GS_Ort&lt;&gt;"",GS_Ort,"")</f>
        <v/>
      </c>
      <c r="D10" s="641"/>
      <c r="E10" s="641"/>
      <c r="F10" s="641"/>
      <c r="G10" s="641"/>
      <c r="H10" s="641"/>
    </row>
    <row r="11" spans="1:9" s="205" customFormat="1" ht="18" customHeight="1" x14ac:dyDescent="0.2">
      <c r="A11" s="639" t="s">
        <v>108</v>
      </c>
      <c r="B11" s="639"/>
      <c r="C11" s="640" t="str">
        <f>IF(GS_GebDat&lt;&gt;"",GS_GebDat,"")</f>
        <v/>
      </c>
      <c r="D11" s="640"/>
      <c r="E11" s="95"/>
      <c r="F11" s="95"/>
      <c r="G11" s="95"/>
      <c r="H11" s="95"/>
    </row>
    <row r="12" spans="1:9" s="205" customFormat="1" ht="18" customHeight="1" x14ac:dyDescent="0.2">
      <c r="A12" s="348" t="s">
        <v>163</v>
      </c>
      <c r="B12" s="348"/>
      <c r="C12" s="642" t="str">
        <f>IF(GS_AHV&lt;&gt;"",GS_AHV,"")</f>
        <v/>
      </c>
      <c r="D12" s="642"/>
      <c r="E12" s="95"/>
      <c r="F12" s="95"/>
      <c r="G12" s="95"/>
      <c r="H12" s="95"/>
    </row>
    <row r="13" spans="1:9" s="205" customFormat="1" ht="14.25" x14ac:dyDescent="0.2"/>
    <row r="14" spans="1:9" s="205" customFormat="1" ht="14.25" x14ac:dyDescent="0.2"/>
    <row r="15" spans="1:9" s="205" customFormat="1" ht="14.25" x14ac:dyDescent="0.2">
      <c r="A15" s="205" t="s">
        <v>109</v>
      </c>
    </row>
    <row r="16" spans="1:9" s="205" customFormat="1" ht="14.25" x14ac:dyDescent="0.2"/>
    <row r="17" spans="1:8" s="205" customFormat="1" ht="9" customHeight="1" x14ac:dyDescent="0.2"/>
    <row r="18" spans="1:8" s="205" customFormat="1" ht="18" customHeight="1" x14ac:dyDescent="0.25">
      <c r="A18" s="651" t="s">
        <v>239</v>
      </c>
      <c r="B18" s="651"/>
      <c r="C18" s="651"/>
      <c r="D18" s="651"/>
      <c r="E18" s="651"/>
      <c r="F18" s="651"/>
      <c r="G18" s="651"/>
      <c r="H18" s="649"/>
    </row>
    <row r="19" spans="1:8" s="205" customFormat="1" ht="14.25" x14ac:dyDescent="0.2"/>
    <row r="20" spans="1:8" s="205" customFormat="1" ht="14.25" x14ac:dyDescent="0.2">
      <c r="A20" s="97" t="s">
        <v>111</v>
      </c>
    </row>
    <row r="21" spans="1:8" s="205" customFormat="1" ht="14.25" x14ac:dyDescent="0.2">
      <c r="A21" s="205" t="s">
        <v>112</v>
      </c>
      <c r="H21" s="95"/>
    </row>
    <row r="22" spans="1:8" s="205" customFormat="1" ht="9.75" customHeight="1" x14ac:dyDescent="0.2">
      <c r="H22" s="95"/>
    </row>
    <row r="23" spans="1:8" s="205" customFormat="1" ht="14.25" x14ac:dyDescent="0.2">
      <c r="A23" s="98" t="s">
        <v>113</v>
      </c>
      <c r="B23" s="648" t="s">
        <v>114</v>
      </c>
      <c r="C23" s="648"/>
      <c r="D23" s="648"/>
      <c r="E23" s="648"/>
      <c r="F23" s="648"/>
      <c r="G23" s="649"/>
      <c r="H23" s="649"/>
    </row>
    <row r="24" spans="1:8" s="205" customFormat="1" ht="9" customHeight="1" x14ac:dyDescent="0.2"/>
    <row r="25" spans="1:8" s="205" customFormat="1" ht="14.25" x14ac:dyDescent="0.2">
      <c r="A25" s="98" t="s">
        <v>113</v>
      </c>
      <c r="B25" s="648" t="s">
        <v>240</v>
      </c>
      <c r="C25" s="648"/>
      <c r="D25" s="648"/>
      <c r="E25" s="648"/>
      <c r="F25" s="648"/>
      <c r="G25" s="649"/>
      <c r="H25" s="649"/>
    </row>
    <row r="26" spans="1:8" s="9" customFormat="1" ht="7.5" customHeight="1" x14ac:dyDescent="0.2">
      <c r="A26" s="99"/>
      <c r="B26" s="647"/>
      <c r="C26" s="647"/>
      <c r="D26" s="647"/>
      <c r="E26" s="647"/>
      <c r="F26" s="647"/>
      <c r="G26" s="348"/>
    </row>
    <row r="27" spans="1:8" s="205" customFormat="1" ht="14.25" x14ac:dyDescent="0.2">
      <c r="A27" s="98" t="s">
        <v>113</v>
      </c>
      <c r="B27" s="648"/>
      <c r="C27" s="648"/>
      <c r="D27" s="648"/>
      <c r="E27" s="648"/>
      <c r="F27" s="648"/>
      <c r="G27" s="649"/>
      <c r="H27" s="649"/>
    </row>
    <row r="28" spans="1:8" s="9" customFormat="1" ht="7.5" customHeight="1" x14ac:dyDescent="0.2">
      <c r="A28" s="99"/>
      <c r="B28" s="647"/>
      <c r="C28" s="647"/>
      <c r="D28" s="647"/>
      <c r="E28" s="647"/>
      <c r="F28" s="647"/>
      <c r="G28" s="348"/>
    </row>
    <row r="29" spans="1:8" s="205" customFormat="1" ht="14.25" x14ac:dyDescent="0.2">
      <c r="A29" s="98" t="s">
        <v>113</v>
      </c>
      <c r="B29" s="648"/>
      <c r="C29" s="648"/>
      <c r="D29" s="648"/>
      <c r="E29" s="648"/>
      <c r="F29" s="648"/>
      <c r="G29" s="650"/>
      <c r="H29" s="649"/>
    </row>
    <row r="30" spans="1:8" s="9" customFormat="1" ht="9.75" customHeight="1" x14ac:dyDescent="0.2">
      <c r="A30" s="99"/>
      <c r="B30" s="647"/>
      <c r="C30" s="647"/>
      <c r="D30" s="647"/>
      <c r="E30" s="647"/>
      <c r="F30" s="647"/>
      <c r="G30" s="348"/>
    </row>
    <row r="31" spans="1:8" s="9" customFormat="1" ht="14.25" customHeight="1" x14ac:dyDescent="0.2">
      <c r="A31" s="99"/>
      <c r="B31" s="349"/>
      <c r="C31" s="349"/>
      <c r="D31" s="349"/>
      <c r="E31" s="349"/>
      <c r="F31" s="349"/>
      <c r="G31" s="348"/>
    </row>
    <row r="32" spans="1:8" s="205" customFormat="1" ht="14.25" customHeight="1" x14ac:dyDescent="0.2">
      <c r="A32" s="205" t="s">
        <v>115</v>
      </c>
    </row>
    <row r="33" spans="1:8" s="205" customFormat="1" ht="14.25" x14ac:dyDescent="0.2"/>
    <row r="34" spans="1:8" ht="14.25" x14ac:dyDescent="0.2">
      <c r="A34" s="205"/>
      <c r="B34" s="205"/>
    </row>
    <row r="35" spans="1:8" s="205" customFormat="1" ht="14.25" customHeight="1" x14ac:dyDescent="0.2">
      <c r="A35" s="205" t="s">
        <v>116</v>
      </c>
      <c r="C35" s="646" t="str">
        <f ca="1">Gesuch!A103&amp;", "&amp;TEXT(Gesuch!T103,"TT.MM.JJJJJ")</f>
        <v>, 05.12.2024</v>
      </c>
      <c r="D35" s="646"/>
      <c r="E35" s="646"/>
      <c r="F35" s="646"/>
      <c r="G35" s="95"/>
    </row>
    <row r="36" spans="1:8" s="205" customFormat="1" ht="14.25" x14ac:dyDescent="0.2">
      <c r="C36" s="100"/>
      <c r="D36" s="349"/>
      <c r="E36" s="349"/>
      <c r="F36" s="349"/>
      <c r="G36" s="95"/>
    </row>
    <row r="37" spans="1:8" s="205" customFormat="1" ht="14.25" x14ac:dyDescent="0.2">
      <c r="C37" s="100"/>
      <c r="D37" s="349"/>
      <c r="E37" s="349"/>
      <c r="F37" s="349"/>
      <c r="G37" s="95"/>
    </row>
    <row r="38" spans="1:8" s="205" customFormat="1" ht="14.25" x14ac:dyDescent="0.2">
      <c r="H38" s="95"/>
    </row>
    <row r="39" spans="1:8" s="205" customFormat="1" ht="14.25" x14ac:dyDescent="0.2"/>
    <row r="40" spans="1:8" s="205" customFormat="1" ht="14.25" x14ac:dyDescent="0.2">
      <c r="A40" s="205" t="s">
        <v>104</v>
      </c>
      <c r="C40" s="638" t="str">
        <f>SUBSTITUTE(GS_NAME &amp; " " &amp; GS_VORNAME,"&lt;", "")</f>
        <v xml:space="preserve"> </v>
      </c>
      <c r="D40" s="638"/>
      <c r="E40" s="638"/>
      <c r="F40" s="638"/>
      <c r="G40" s="95"/>
    </row>
    <row r="41" spans="1:8" s="205" customFormat="1" ht="14.25" hidden="1" x14ac:dyDescent="0.2">
      <c r="C41" s="101"/>
      <c r="H41" s="95"/>
    </row>
    <row r="42" spans="1:8" s="205" customFormat="1" ht="14.25" hidden="1" x14ac:dyDescent="0.2">
      <c r="C42" s="101"/>
      <c r="H42" s="95"/>
    </row>
    <row r="43" spans="1:8" s="205" customFormat="1" ht="14.25" hidden="1" x14ac:dyDescent="0.2">
      <c r="C43" s="101"/>
      <c r="H43" s="95"/>
    </row>
    <row r="44" spans="1:8" s="205" customFormat="1" ht="14.25" hidden="1" x14ac:dyDescent="0.2">
      <c r="C44" s="101"/>
      <c r="H44" s="95"/>
    </row>
    <row r="45" spans="1:8" s="205" customFormat="1" ht="14.25" hidden="1" x14ac:dyDescent="0.2">
      <c r="C45" s="101"/>
      <c r="H45" s="95"/>
    </row>
    <row r="46" spans="1:8" s="205" customFormat="1" ht="14.25" hidden="1" x14ac:dyDescent="0.2">
      <c r="C46" s="101"/>
      <c r="H46" s="95"/>
    </row>
    <row r="47" spans="1:8" s="205" customFormat="1" ht="14.25" hidden="1" x14ac:dyDescent="0.2">
      <c r="C47" s="101"/>
      <c r="H47" s="95"/>
    </row>
    <row r="48" spans="1:8" s="205" customFormat="1" ht="14.25" hidden="1" x14ac:dyDescent="0.2">
      <c r="C48" s="101"/>
      <c r="H48" s="95"/>
    </row>
    <row r="49" spans="1:8" s="205" customFormat="1" ht="14.25" hidden="1" x14ac:dyDescent="0.2">
      <c r="C49" s="101"/>
      <c r="H49" s="95"/>
    </row>
    <row r="50" spans="1:8" s="205" customFormat="1" ht="14.25" hidden="1" x14ac:dyDescent="0.2">
      <c r="C50" s="101"/>
      <c r="H50" s="95"/>
    </row>
    <row r="51" spans="1:8" s="205" customFormat="1" ht="14.25" hidden="1" x14ac:dyDescent="0.2">
      <c r="C51" s="101"/>
      <c r="H51" s="95"/>
    </row>
    <row r="52" spans="1:8" s="205" customFormat="1" ht="14.25" hidden="1" x14ac:dyDescent="0.2">
      <c r="C52" s="101"/>
      <c r="H52" s="95"/>
    </row>
    <row r="53" spans="1:8" s="205" customFormat="1" ht="14.25" hidden="1" x14ac:dyDescent="0.2">
      <c r="C53" s="101"/>
      <c r="H53" s="95"/>
    </row>
    <row r="54" spans="1:8" s="205" customFormat="1" ht="14.25" hidden="1" x14ac:dyDescent="0.2">
      <c r="C54" s="101"/>
      <c r="H54" s="95"/>
    </row>
    <row r="55" spans="1:8" s="205" customFormat="1" ht="14.25" hidden="1" x14ac:dyDescent="0.2">
      <c r="C55" s="101"/>
      <c r="H55" s="95"/>
    </row>
    <row r="56" spans="1:8" s="205" customFormat="1" ht="14.25" hidden="1" x14ac:dyDescent="0.2">
      <c r="C56" s="101"/>
      <c r="H56" s="95"/>
    </row>
    <row r="57" spans="1:8" ht="14.25" hidden="1" x14ac:dyDescent="0.2">
      <c r="A57" s="205"/>
      <c r="B57" s="205"/>
      <c r="C57" s="101"/>
      <c r="D57" s="205"/>
    </row>
    <row r="58" spans="1:8" hidden="1" x14ac:dyDescent="0.2"/>
    <row r="59" spans="1:8" hidden="1" x14ac:dyDescent="0.2"/>
    <row r="60" spans="1:8" hidden="1" x14ac:dyDescent="0.2"/>
    <row r="61" spans="1:8" hidden="1" x14ac:dyDescent="0.2"/>
    <row r="62" spans="1:8" hidden="1" x14ac:dyDescent="0.2"/>
    <row r="63" spans="1:8" hidden="1" x14ac:dyDescent="0.2"/>
    <row r="64" spans="1:8"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sheetData>
  <mergeCells count="22">
    <mergeCell ref="A3:H3"/>
    <mergeCell ref="B23:H23"/>
    <mergeCell ref="A4:H4"/>
    <mergeCell ref="A8:B8"/>
    <mergeCell ref="C8:E8"/>
    <mergeCell ref="G8:H8"/>
    <mergeCell ref="A9:B9"/>
    <mergeCell ref="C9:H9"/>
    <mergeCell ref="A10:B10"/>
    <mergeCell ref="C10:H10"/>
    <mergeCell ref="A11:B11"/>
    <mergeCell ref="C11:D11"/>
    <mergeCell ref="A18:H18"/>
    <mergeCell ref="C12:D12"/>
    <mergeCell ref="C35:F35"/>
    <mergeCell ref="C40:F40"/>
    <mergeCell ref="B25:H25"/>
    <mergeCell ref="B26:F26"/>
    <mergeCell ref="B27:H27"/>
    <mergeCell ref="B28:F28"/>
    <mergeCell ref="B29:H29"/>
    <mergeCell ref="B30:F30"/>
  </mergeCells>
  <pageMargins left="0.9055118110236221" right="0.35433070866141736" top="0.86614173228346458" bottom="0.59055118110236227" header="0.51181102362204722" footer="0.51181102362204722"/>
  <pageSetup paperSize="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3EA5CAD70C12D418C90A7D2DC478023" ma:contentTypeVersion="7" ma:contentTypeDescription="Ein neues Dokument erstellen." ma:contentTypeScope="" ma:versionID="a4df5dea00d66c127b1dd070a9f08f5e">
  <xsd:schema xmlns:xsd="http://www.w3.org/2001/XMLSchema" xmlns:xs="http://www.w3.org/2001/XMLSchema" xmlns:p="http://schemas.microsoft.com/office/2006/metadata/properties" xmlns:ns1="http://schemas.microsoft.com/sharepoint/v3" xmlns:ns2="33eb9834-c45a-4bd4-b7b4-c4c287f71da7" targetNamespace="http://schemas.microsoft.com/office/2006/metadata/properties" ma:root="true" ma:fieldsID="89419b53db77eb7d8514c3c9cc4e027b" ns1:_="" ns2:_="">
    <xsd:import namespace="http://schemas.microsoft.com/sharepoint/v3"/>
    <xsd:import namespace="33eb9834-c45a-4bd4-b7b4-c4c287f71da7"/>
    <xsd:element name="properties">
      <xsd:complexType>
        <xsd:sequence>
          <xsd:element name="documentManagement">
            <xsd:complexType>
              <xsd:all>
                <xsd:element ref="ns1:PublishingStartDate" minOccurs="0"/>
                <xsd:element ref="ns1:PublishingExpirationDate" minOccurs="0"/>
                <xsd:element ref="ns2:Seitennummer"/>
                <xsd:element ref="ns2:Anzeige_x0020_Themenseite"/>
                <xsd:element ref="ns2:Gruppierung" minOccurs="0"/>
                <xsd:element ref="ns2:Sortierung" minOccurs="0"/>
                <xsd:element ref="ns2:Anzeige_x0020_Hauptseite"/>
                <xsd:element ref="ns2:Untergruppier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 ma:hidden="true" ma:internalName="PublishingStartDate">
      <xsd:simpleType>
        <xsd:restriction base="dms:Unknown"/>
      </xsd:simpleType>
    </xsd:element>
    <xsd:element name="PublishingExpirationDate" ma:index="9" nillable="true" ma:displayName="Geplantes Enddatum"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3eb9834-c45a-4bd4-b7b4-c4c287f71da7" elementFormDefault="qualified">
    <xsd:import namespace="http://schemas.microsoft.com/office/2006/documentManagement/types"/>
    <xsd:import namespace="http://schemas.microsoft.com/office/infopath/2007/PartnerControls"/>
    <xsd:element name="Seitennummer" ma:index="10" ma:displayName="Seitennummer" ma:internalName="Seitennummer">
      <xsd:simpleType>
        <xsd:restriction base="dms:Text">
          <xsd:maxLength value="255"/>
        </xsd:restriction>
      </xsd:simpleType>
    </xsd:element>
    <xsd:element name="Anzeige_x0020_Themenseite" ma:index="11" ma:displayName="Anzeige Themenseite" ma:internalName="Anzeige_x0020_Themenseite">
      <xsd:simpleType>
        <xsd:restriction base="dms:Text">
          <xsd:maxLength value="255"/>
        </xsd:restriction>
      </xsd:simpleType>
    </xsd:element>
    <xsd:element name="Gruppierung" ma:index="12" nillable="true" ma:displayName="Gruppierung" ma:internalName="Gruppierung">
      <xsd:simpleType>
        <xsd:restriction base="dms:Number"/>
      </xsd:simpleType>
    </xsd:element>
    <xsd:element name="Sortierung" ma:index="13" nillable="true" ma:displayName="Sortierung" ma:internalName="Sortierung">
      <xsd:simpleType>
        <xsd:restriction base="dms:Number"/>
      </xsd:simpleType>
    </xsd:element>
    <xsd:element name="Anzeige_x0020_Hauptseite" ma:index="14" ma:displayName="Anzeige Hauptseite" ma:internalName="Anzeige_x0020_Hauptseite">
      <xsd:simpleType>
        <xsd:restriction base="dms:Text">
          <xsd:maxLength value="255"/>
        </xsd:restriction>
      </xsd:simpleType>
    </xsd:element>
    <xsd:element name="Untergruppierung" ma:index="15" nillable="true" ma:displayName="Untergruppierung" ma:internalName="Untergruppieru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Anzeige_x0020_Themenseite xmlns="33eb9834-c45a-4bd4-b7b4-c4c287f71da7">Agid social economic</Anzeige_x0020_Themenseite>
    <Anzeige_x0020_Hauptseite xmlns="33eb9834-c45a-4bd4-b7b4-c4c287f71da7">Ja</Anzeige_x0020_Hauptseite>
    <Seitennummer xmlns="33eb9834-c45a-4bd4-b7b4-c4c287f71da7">5.3.8</Seitennummer>
    <Untergruppierung xmlns="33eb9834-c45a-4bd4-b7b4-c4c287f71da7">VA7+</Untergruppierung>
    <Gruppierung xmlns="33eb9834-c45a-4bd4-b7b4-c4c287f71da7">1</Gruppierung>
    <Sortierung xmlns="33eb9834-c45a-4bd4-b7b4-c4c287f71da7">2</Sortierung>
  </documentManagement>
</p:properties>
</file>

<file path=customXml/itemProps1.xml><?xml version="1.0" encoding="utf-8"?>
<ds:datastoreItem xmlns:ds="http://schemas.openxmlformats.org/officeDocument/2006/customXml" ds:itemID="{34391DD5-F7C0-4AAA-BD6A-3F506B4965EC}"/>
</file>

<file path=customXml/itemProps2.xml><?xml version="1.0" encoding="utf-8"?>
<ds:datastoreItem xmlns:ds="http://schemas.openxmlformats.org/officeDocument/2006/customXml" ds:itemID="{2209D4D8-5043-4892-864F-CDC99EE4055F}">
  <ds:schemaRefs>
    <ds:schemaRef ds:uri="http://schemas.microsoft.com/sharepoint/v3/contenttype/forms"/>
  </ds:schemaRefs>
</ds:datastoreItem>
</file>

<file path=customXml/itemProps3.xml><?xml version="1.0" encoding="utf-8"?>
<ds:datastoreItem xmlns:ds="http://schemas.openxmlformats.org/officeDocument/2006/customXml" ds:itemID="{21BBE467-042E-4064-A1AF-D6F6BA78BEE8}">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d737b296-6304-4af1-807d-5798478692c7"/>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109</vt:i4>
      </vt:variant>
    </vt:vector>
  </HeadingPairs>
  <TitlesOfParts>
    <vt:vector size="129" baseType="lpstr">
      <vt:lpstr>Gesuch</vt:lpstr>
      <vt:lpstr>Hilfsblatt</vt:lpstr>
      <vt:lpstr>Budget Unterstützungseinheit</vt:lpstr>
      <vt:lpstr>Budget</vt:lpstr>
      <vt:lpstr>Konkubinat - Entschädigung HH</vt:lpstr>
      <vt:lpstr>Merkblatt</vt:lpstr>
      <vt:lpstr>Entbindungserklärung</vt:lpstr>
      <vt:lpstr>Entbindungserklärung LP</vt:lpstr>
      <vt:lpstr>Entbindungserklärung Gemeinde</vt:lpstr>
      <vt:lpstr>Entbindungserklärung Gemein. LP</vt:lpstr>
      <vt:lpstr>Deklaration</vt:lpstr>
      <vt:lpstr>unrechtmässsiger SH Bezug</vt:lpstr>
      <vt:lpstr>unrechtmässsiger SH Bezug LP</vt:lpstr>
      <vt:lpstr>Auszahlung Art. 20 ATSG</vt:lpstr>
      <vt:lpstr>Auszahlung Art. 20 ATSG LP</vt:lpstr>
      <vt:lpstr>Abtretung Nachzahlung ATSG</vt:lpstr>
      <vt:lpstr>Abtretung Nachzahlung ATSG LP</vt:lpstr>
      <vt:lpstr>Abtretung</vt:lpstr>
      <vt:lpstr>Abtretung MuBE Gde</vt:lpstr>
      <vt:lpstr>Budget (GI)</vt:lpstr>
      <vt:lpstr>'Budget Unterstützungseinheit'!_C30_ArbPens</vt:lpstr>
      <vt:lpstr>Budget!AllesBudgetAK</vt:lpstr>
      <vt:lpstr>AnderePersonenHH</vt:lpstr>
      <vt:lpstr>ARBGEBER</vt:lpstr>
      <vt:lpstr>B22_bei</vt:lpstr>
      <vt:lpstr>B22_für</vt:lpstr>
      <vt:lpstr>'Budget Unterstützungseinheit'!B30_Miete</vt:lpstr>
      <vt:lpstr>'Budget Unterstützungseinheit'!B30_NK</vt:lpstr>
      <vt:lpstr>'Budget Unterstützungseinheit'!B41_KVG</vt:lpstr>
      <vt:lpstr>'Budget Unterstützungseinheit'!B41_VVG</vt:lpstr>
      <vt:lpstr>BA_GebDat1</vt:lpstr>
      <vt:lpstr>BA_GebDat10</vt:lpstr>
      <vt:lpstr>BA_GebDat2</vt:lpstr>
      <vt:lpstr>BA_GebDat3</vt:lpstr>
      <vt:lpstr>BA_GebDat4</vt:lpstr>
      <vt:lpstr>BA_GebDat5</vt:lpstr>
      <vt:lpstr>BA_GebDat6</vt:lpstr>
      <vt:lpstr>BA_GebDat7</vt:lpstr>
      <vt:lpstr>BA_GebDat8</vt:lpstr>
      <vt:lpstr>BA_GebDat9</vt:lpstr>
      <vt:lpstr>BudgetGesuchAb</vt:lpstr>
      <vt:lpstr>BudgFehlbet</vt:lpstr>
      <vt:lpstr>'Auszahlung Art. 20 ATSG'!Druckbereich</vt:lpstr>
      <vt:lpstr>'Auszahlung Art. 20 ATSG LP'!Druckbereich</vt:lpstr>
      <vt:lpstr>Budget!Druckbereich</vt:lpstr>
      <vt:lpstr>'Budget Unterstützungseinheit'!Druckbereich</vt:lpstr>
      <vt:lpstr>Gesuch!Druckbereich</vt:lpstr>
      <vt:lpstr>'Konkubinat - Entschädigung HH'!Druckbereich</vt:lpstr>
      <vt:lpstr>'Budget Unterstützungseinheit'!E12_EINK</vt:lpstr>
      <vt:lpstr>'Budget Unterstützungseinheit'!E23_EINK2</vt:lpstr>
      <vt:lpstr>'Budget Unterstützungseinheit'!F52_ENTHH</vt:lpstr>
      <vt:lpstr>GS_Adresse</vt:lpstr>
      <vt:lpstr>GS_AHV</vt:lpstr>
      <vt:lpstr>GS_AufGdeSeit</vt:lpstr>
      <vt:lpstr>GS_AufKtSeit</vt:lpstr>
      <vt:lpstr>GS_AuslStat</vt:lpstr>
      <vt:lpstr>GS_AUSLSTATBIS</vt:lpstr>
      <vt:lpstr>GS_AuszModus</vt:lpstr>
      <vt:lpstr>GS_Beruf</vt:lpstr>
      <vt:lpstr>GS_ELTERN</vt:lpstr>
      <vt:lpstr>GS_ELTERN2</vt:lpstr>
      <vt:lpstr>GS_GebDat</vt:lpstr>
      <vt:lpstr>GS_Geschlecht</vt:lpstr>
      <vt:lpstr>GS_Heimatort</vt:lpstr>
      <vt:lpstr>GS_Heimatstaat</vt:lpstr>
      <vt:lpstr>GS_HortKT</vt:lpstr>
      <vt:lpstr>GS_NAME</vt:lpstr>
      <vt:lpstr>GS_NATEL</vt:lpstr>
      <vt:lpstr>GS_Ort</vt:lpstr>
      <vt:lpstr>GS_Ort2</vt:lpstr>
      <vt:lpstr>GS_PLZ</vt:lpstr>
      <vt:lpstr>GS_TEL_P</vt:lpstr>
      <vt:lpstr>GS_UnterstAb</vt:lpstr>
      <vt:lpstr>GS_UnterstBis</vt:lpstr>
      <vt:lpstr>GS_VORNAME</vt:lpstr>
      <vt:lpstr>GS_ZivGesAHV</vt:lpstr>
      <vt:lpstr>GS_ZivGesGebDat</vt:lpstr>
      <vt:lpstr>GS_ZivGesHeimatort</vt:lpstr>
      <vt:lpstr>GS_ZivGesName</vt:lpstr>
      <vt:lpstr>GS_ZivGesScheiDat</vt:lpstr>
      <vt:lpstr>GS_ZivGesVorname</vt:lpstr>
      <vt:lpstr>GS_ZivGetDatGer</vt:lpstr>
      <vt:lpstr>GS_ZivGetDatTat</vt:lpstr>
      <vt:lpstr>GS_ZivHeiAHV</vt:lpstr>
      <vt:lpstr>GS_ZivHeiGebDat</vt:lpstr>
      <vt:lpstr>GS_ZivHeiHeimatort</vt:lpstr>
      <vt:lpstr>GS_ZivHeiName</vt:lpstr>
      <vt:lpstr>GS_ZivHeiVorname</vt:lpstr>
      <vt:lpstr>GS_Zivil</vt:lpstr>
      <vt:lpstr>GS_ZivVerAHV</vt:lpstr>
      <vt:lpstr>GS_ZivVerGebDat</vt:lpstr>
      <vt:lpstr>GS_ZivVerHeimatort</vt:lpstr>
      <vt:lpstr>GS_ZivVerName</vt:lpstr>
      <vt:lpstr>GS_ZivVerToddat</vt:lpstr>
      <vt:lpstr>GS_ZivVerVorname</vt:lpstr>
      <vt:lpstr>GS_ZUZUG_GDE</vt:lpstr>
      <vt:lpstr>Kinder</vt:lpstr>
      <vt:lpstr>LP_GebDat</vt:lpstr>
      <vt:lpstr>LP_Heimatort</vt:lpstr>
      <vt:lpstr>LP_Name</vt:lpstr>
      <vt:lpstr>LP_Vorname</vt:lpstr>
      <vt:lpstr>Personenhaushalt</vt:lpstr>
      <vt:lpstr>pName</vt:lpstr>
      <vt:lpstr>Budget!Prin_Area</vt:lpstr>
      <vt:lpstr>Abtretung!Print_Area</vt:lpstr>
      <vt:lpstr>'Abtretung Nachzahlung ATSG'!Print_Area</vt:lpstr>
      <vt:lpstr>'Abtretung Nachzahlung ATSG LP'!Print_Area</vt:lpstr>
      <vt:lpstr>'Auszahlung Art. 20 ATSG'!Print_Area</vt:lpstr>
      <vt:lpstr>'Auszahlung Art. 20 ATSG LP'!Print_Area</vt:lpstr>
      <vt:lpstr>Budget!Print_Area</vt:lpstr>
      <vt:lpstr>'Budget Unterstützungseinheit'!Print_Area</vt:lpstr>
      <vt:lpstr>Gesuch!Print_Area</vt:lpstr>
      <vt:lpstr>'unrechtmässsiger SH Bezug'!Print_Area</vt:lpstr>
      <vt:lpstr>'unrechtmässsiger SH Bezug LP'!Print_Area</vt:lpstr>
      <vt:lpstr>Gesuch!Print_Area0001</vt:lpstr>
      <vt:lpstr>Budget!Print_Area0002</vt:lpstr>
      <vt:lpstr>'Abtretung Nachzahlung ATSG'!Print_Area001</vt:lpstr>
      <vt:lpstr>'Abtretung Nachzahlung ATSG LP'!Print_Area001</vt:lpstr>
      <vt:lpstr>'Auszahlung Art. 20 ATSG'!Print_Area001</vt:lpstr>
      <vt:lpstr>'Auszahlung Art. 20 ATSG LP'!Print_Area001</vt:lpstr>
      <vt:lpstr>Budget!Print_Area003</vt:lpstr>
      <vt:lpstr>'Abtretung Nachzahlung ATSG'!Print_Area01</vt:lpstr>
      <vt:lpstr>'Abtretung Nachzahlung ATSG LP'!Print_Area01</vt:lpstr>
      <vt:lpstr>'Auszahlung Art. 20 ATSG'!Print_Area01</vt:lpstr>
      <vt:lpstr>'Auszahlung Art. 20 ATSG LP'!Print_Area01</vt:lpstr>
      <vt:lpstr>'Konkubinat - Entschädigung HH'!Print_Area01</vt:lpstr>
      <vt:lpstr>'Budget Unterstützungseinheit'!Print_Area03</vt:lpstr>
      <vt:lpstr>pVorname</vt:lpstr>
      <vt:lpstr>UNTERST_WOHNS</vt:lpstr>
    </vt:vector>
  </TitlesOfParts>
  <Company>Kantonales Sozialamt Graubünden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Dumonda per agid social economic AP7+ a partir dal 2025 (mo per tudestg)</dc:title>
  <dc:creator>PascalGian.Caminada@soa.gr.ch</dc:creator>
  <dc:description>alle Funktionen implementiert von 2013 LJ (140127)</dc:description>
  <cp:lastModifiedBy>Caminada Pascal Gian</cp:lastModifiedBy>
  <cp:lastPrinted>2024-08-26T14:27:24Z</cp:lastPrinted>
  <dcterms:created xsi:type="dcterms:W3CDTF">1997-01-27T13:33:51Z</dcterms:created>
  <dcterms:modified xsi:type="dcterms:W3CDTF">2024-12-05T16:11:27Z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0x01010003EA5CAD70C12D418C90A7D2DC478023</vt:lpwstr>
  </property>
</Properties>
</file>